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80" windowWidth="18075" windowHeight="9780" firstSheet="8" activeTab="8"/>
  </bookViews>
  <sheets>
    <sheet name="Instruction" sheetId="1" state="hidden" r:id="rId1"/>
    <sheet name="AccountList_UC" sheetId="2" state="hidden" r:id="rId2"/>
    <sheet name="AccountList_UCC" sheetId="3" state="hidden" r:id="rId3"/>
    <sheet name="AccountList_NATSEM" sheetId="4" state="hidden" r:id="rId4"/>
    <sheet name="AccountList_UCU" sheetId="5" state="hidden" r:id="rId5"/>
    <sheet name="AccountList_Padmin" sheetId="6" state="hidden" r:id="rId6"/>
    <sheet name="AccountList_Weeden" sheetId="7" state="hidden" r:id="rId7"/>
    <sheet name="To be closed" sheetId="8" state="hidden" r:id="rId8"/>
    <sheet name="Asset" sheetId="9" r:id="rId9"/>
    <sheet name="Liability" sheetId="10" r:id="rId10"/>
    <sheet name="Equity" sheetId="11" r:id="rId11"/>
    <sheet name="Revenue" sheetId="12" r:id="rId12"/>
    <sheet name="Expense" sheetId="13" r:id="rId13"/>
    <sheet name="Internal Recovery" sheetId="14" r:id="rId14"/>
  </sheets>
  <definedNames>
    <definedName name="_xlnm._FilterDatabase" localSheetId="3" hidden="1">'AccountList_NATSEM'!$A$50:$Q$536</definedName>
    <definedName name="_xlnm._FilterDatabase" localSheetId="1" hidden="1">'AccountList_UC'!$A$50:$Q$537</definedName>
    <definedName name="_xlnm._FilterDatabase" localSheetId="4" hidden="1">'AccountList_UCU'!$A$50:$Q$536</definedName>
    <definedName name="_xlnm._FilterDatabase" localSheetId="8" hidden="1">'Asset'!$A$7:$C$78</definedName>
    <definedName name="_xlnm._FilterDatabase" localSheetId="10" hidden="1">'Equity'!$B$7:$D$23</definedName>
    <definedName name="_xlnm._FilterDatabase" localSheetId="12" hidden="1">'Expense'!$B$7:$D$199</definedName>
    <definedName name="_xlnm._FilterDatabase" localSheetId="13" hidden="1">'Internal Recovery'!$B$7:$D$62</definedName>
    <definedName name="_xlnm._FilterDatabase" localSheetId="9" hidden="1">'Liability'!$B$7:$D$73</definedName>
    <definedName name="_xlnm._FilterDatabase" localSheetId="11" hidden="1">'Revenue'!$B$7:$D$167</definedName>
    <definedName name="_xlnm._FilterDatabase" localSheetId="7" hidden="1">'To be closed'!$A$1:$E$1</definedName>
    <definedName name="_xlnm.Print_Area" localSheetId="3">'AccountList_NATSEM'!$A$1:$E$535</definedName>
    <definedName name="_xlnm.Print_Area" localSheetId="5">'AccountList_Padmin'!$A$1:$E$535</definedName>
    <definedName name="_xlnm.Print_Area" localSheetId="1">'AccountList_UC'!$A$1:$E$535</definedName>
    <definedName name="_xlnm.Print_Area" localSheetId="2">'AccountList_UCC'!$A$1:$E$535</definedName>
    <definedName name="_xlnm.Print_Area" localSheetId="4">'AccountList_UCU'!$A$1:$E$535</definedName>
    <definedName name="_xlnm.Print_Area" localSheetId="6">'AccountList_Weeden'!$A$1:$E$535</definedName>
    <definedName name="_xlnm.Print_Area" localSheetId="7">'To be closed'!$A$1:$E$108</definedName>
    <definedName name="_xlnm.Print_Titles" localSheetId="3">'AccountList_NATSEM'!$5:$50</definedName>
    <definedName name="_xlnm.Print_Titles" localSheetId="5">'AccountList_Padmin'!$5:$50</definedName>
    <definedName name="_xlnm.Print_Titles" localSheetId="1">'AccountList_UC'!$5:$50</definedName>
    <definedName name="_xlnm.Print_Titles" localSheetId="2">'AccountList_UCC'!$5:$50</definedName>
    <definedName name="_xlnm.Print_Titles" localSheetId="4">'AccountList_UCU'!$5:$50</definedName>
    <definedName name="_xlnm.Print_Titles" localSheetId="6">'AccountList_Weeden'!$5:$50</definedName>
    <definedName name="_xlnm.Print_Titles" localSheetId="8">'Asset'!$1:$7</definedName>
    <definedName name="_xlnm.Print_Titles" localSheetId="10">'Equity'!$1:$7</definedName>
    <definedName name="_xlnm.Print_Titles" localSheetId="12">'Expense'!$1:$7</definedName>
    <definedName name="_xlnm.Print_Titles" localSheetId="13">'Internal Recovery'!$1:$7</definedName>
    <definedName name="_xlnm.Print_Titles" localSheetId="9">'Liability'!$1:$7</definedName>
    <definedName name="_xlnm.Print_Titles" localSheetId="11">'Revenue'!$1:$7</definedName>
    <definedName name="_xlnm.Print_Titles" localSheetId="7">'To be closed'!$1:$1</definedName>
  </definedNames>
  <calcPr calcMode="manual" fullCalcOnLoad="1" calcCompleted="0" calcOnSave="0"/>
</workbook>
</file>

<file path=xl/comments8.xml><?xml version="1.0" encoding="utf-8"?>
<comments xmlns="http://schemas.openxmlformats.org/spreadsheetml/2006/main">
  <authors>
    <author>s422630</author>
  </authors>
  <commentList>
    <comment ref="E47" authorId="0">
      <text>
        <r>
          <rPr>
            <b/>
            <sz val="9"/>
            <rFont val="Tahoma"/>
            <family val="0"/>
          </rPr>
          <t>s422630:</t>
        </r>
        <r>
          <rPr>
            <sz val="9"/>
            <rFont val="Tahoma"/>
            <family val="0"/>
          </rPr>
          <t xml:space="preserve">
CRC income transaction is stopped in 2013</t>
        </r>
      </text>
    </comment>
  </commentList>
</comments>
</file>

<file path=xl/sharedStrings.xml><?xml version="1.0" encoding="utf-8"?>
<sst xmlns="http://schemas.openxmlformats.org/spreadsheetml/2006/main" count="7440" uniqueCount="2106">
  <si>
    <t>Canberra University</t>
  </si>
  <si>
    <t>Year</t>
  </si>
  <si>
    <t>Cube</t>
  </si>
  <si>
    <t>Where</t>
  </si>
  <si>
    <t>sliced</t>
  </si>
  <si>
    <t>[Time Calculations].[Time Calculations].&amp;[2]</t>
  </si>
  <si>
    <t>Select</t>
  </si>
  <si>
    <t>Finance One</t>
  </si>
  <si>
    <t>Mdx</t>
  </si>
  <si>
    <t>naples</t>
  </si>
  <si>
    <t>Datasource</t>
  </si>
  <si>
    <t>Catalog</t>
  </si>
  <si>
    <t>Time Calculations</t>
  </si>
  <si>
    <t>Reporting Entity</t>
  </si>
  <si>
    <t xml:space="preserve">MEMBER [Time].[Year].[ER4 Code] as Ancestor([Account].[Fin Reporting].currentmember,[Account].[Fin Reporting].[External Report Level5]).properties("External Report Level4") </t>
  </si>
  <si>
    <t xml:space="preserve">MEMBER [Time].[Year].[ER3 Code] as Ancestor([Account].[Fin Reporting].currentmember,[Account].[Fin Reporting].[External Report Level4]).properties("External Report Level3") </t>
  </si>
  <si>
    <t xml:space="preserve">MEMBER [Time].[Year].[ER2 Code] as Ancestor([Account].[Fin Reporting].currentmember,[Account].[Fin Reporting].[External Report Level3]).properties("External Report Level2") </t>
  </si>
  <si>
    <t xml:space="preserve">MEMBER [Time].[Year].[ER1 Code] as Ancestor([Account].[Fin Reporting].currentmember,[Account].[Fin Reporting].[External Report Level2]).properties("External Report Level1") </t>
  </si>
  <si>
    <t xml:space="preserve">SELECT </t>
  </si>
  <si>
    <t>,[Time].[Year].[ER1 Code]</t>
  </si>
  <si>
    <t>,[Time].[Year].[ER2 Code]</t>
  </si>
  <si>
    <t>,[Time].[Year].[ER3 Code]</t>
  </si>
  <si>
    <t>,[Time].[Year].[ER4 Code]</t>
  </si>
  <si>
    <t xml:space="preserve">,[Time].[Year].[ER5 Code]} </t>
  </si>
  <si>
    <t>ON 0,</t>
  </si>
  <si>
    <t>{</t>
  </si>
  <si>
    <t>nonempty</t>
  </si>
  <si>
    <t>(Descendants([Account].[Fin Reporting],[Account].[Fin Reporting].[Acct],self)</t>
  </si>
  <si>
    <t>))}</t>
  </si>
  <si>
    <t xml:space="preserve">ON 1 </t>
  </si>
  <si>
    <t xml:space="preserve">FROM [Finance One] </t>
  </si>
  <si>
    <t>[Measures].[Native Amount],</t>
  </si>
  <si>
    <t>[Time Calculations].[Time Calculations].&amp;[2])</t>
  </si>
  <si>
    <t xml:space="preserve">MEMBER [Time].[Year].[ER5 Code] as [Account].[Fin Reporting].currentmember.properties("External Report Level5") </t>
  </si>
  <si>
    <t xml:space="preserve">WHERE </t>
  </si>
  <si>
    <t xml:space="preserve">MEMBER [Time].[Year].[Status] as [Account].[Fin Reporting].currentmember.properties("Status") </t>
  </si>
  <si>
    <t>,[Time].[Year].[Status]</t>
  </si>
  <si>
    <t>Status</t>
  </si>
  <si>
    <t>ER1 Code</t>
  </si>
  <si>
    <t>ER2 Code</t>
  </si>
  <si>
    <t>ER3 Code</t>
  </si>
  <si>
    <t>ER4 Code</t>
  </si>
  <si>
    <t>ER5 Code</t>
  </si>
  <si>
    <t>10000 - Cash at Bank - UC Operating</t>
  </si>
  <si>
    <t>Inactive</t>
  </si>
  <si>
    <t>Assets</t>
  </si>
  <si>
    <t>Current Assets</t>
  </si>
  <si>
    <t>Cash at bank and cash equivalents</t>
  </si>
  <si>
    <t>Cash at bank and on hand</t>
  </si>
  <si>
    <t>Active</t>
  </si>
  <si>
    <t>Trade and other receivables</t>
  </si>
  <si>
    <t>10116 - Provision for doubtful debtors</t>
  </si>
  <si>
    <t>Less: Allowance for impaired receivables</t>
  </si>
  <si>
    <t>10106 - Accrued Income - Other</t>
  </si>
  <si>
    <t>Other receivables</t>
  </si>
  <si>
    <t>10115 - Sundry debtors suspense</t>
  </si>
  <si>
    <t>10121 - GST Receivable (Accounts payable)</t>
  </si>
  <si>
    <t>10122 - GST Adjustments</t>
  </si>
  <si>
    <t>10124 - GST Clearing Account</t>
  </si>
  <si>
    <t>20020 - GST Payable (Accounts receivable)</t>
  </si>
  <si>
    <t>Current</t>
  </si>
  <si>
    <t>10201 - Prepaid Expenses</t>
  </si>
  <si>
    <t>Other non-financial assets</t>
  </si>
  <si>
    <t>Prepayments</t>
  </si>
  <si>
    <t>Non-Current Assets</t>
  </si>
  <si>
    <t>Property, plant and equipment</t>
  </si>
  <si>
    <t>WIP</t>
  </si>
  <si>
    <t>10402 - Capital Works in Progress</t>
  </si>
  <si>
    <t>10405 - Computer Related Equip (2000 onwards)</t>
  </si>
  <si>
    <t>Computer Equipment</t>
  </si>
  <si>
    <t>10414 - Prov for Dep Comp Equip</t>
  </si>
  <si>
    <t>10404 - Equipment</t>
  </si>
  <si>
    <t>Equipment</t>
  </si>
  <si>
    <t>10413 - Prov for Dep Equipmen</t>
  </si>
  <si>
    <t>20001 - Payroll Tax Payable</t>
  </si>
  <si>
    <t>Liabilities</t>
  </si>
  <si>
    <t>Current Liabilities</t>
  </si>
  <si>
    <t>Trade and other payables</t>
  </si>
  <si>
    <t>Payables</t>
  </si>
  <si>
    <t>20025 - Payroll Clearing Account</t>
  </si>
  <si>
    <t>20029 - Salary Accrual Account</t>
  </si>
  <si>
    <t>Accrued salaries and wages</t>
  </si>
  <si>
    <t>20003 - Accrued Expenses</t>
  </si>
  <si>
    <t>Accrued expenses</t>
  </si>
  <si>
    <t>20301 - Provision for Long Service Leave</t>
  </si>
  <si>
    <t>Provisions</t>
  </si>
  <si>
    <t>Current - due at reporting date</t>
  </si>
  <si>
    <t>Provision for long service leave</t>
  </si>
  <si>
    <t>20302 - Provision for Annual Leave</t>
  </si>
  <si>
    <t>Provision for annual leave</t>
  </si>
  <si>
    <t>Other financial liabilities</t>
  </si>
  <si>
    <t>Fees received in advance</t>
  </si>
  <si>
    <t>20101 - Income in Advance</t>
  </si>
  <si>
    <t>Non-Current Liabilities</t>
  </si>
  <si>
    <t>20303 - Provision-Long Service Leave Non Current</t>
  </si>
  <si>
    <t>Non-current - not due at reporting date</t>
  </si>
  <si>
    <t>Equity</t>
  </si>
  <si>
    <t>Reserves and retained surplus</t>
  </si>
  <si>
    <t>Retained earnings at the beginning of the year</t>
  </si>
  <si>
    <t>30004 - Accumulated Surplus/Deficit</t>
  </si>
  <si>
    <t>Income from continuing operations</t>
  </si>
  <si>
    <t>Fees and charges</t>
  </si>
  <si>
    <t>Course fees and charges</t>
  </si>
  <si>
    <t>Non-course fees and charges</t>
  </si>
  <si>
    <t>Other</t>
  </si>
  <si>
    <t>41701 - Bank Account Interest Income</t>
  </si>
  <si>
    <t>Investment revenue and income</t>
  </si>
  <si>
    <t>Investment Revenue</t>
  </si>
  <si>
    <t>Bank account interest</t>
  </si>
  <si>
    <t>Other income</t>
  </si>
  <si>
    <t>41908 - Miscellaneous Income</t>
  </si>
  <si>
    <t>Miscellaneous</t>
  </si>
  <si>
    <t>Rent</t>
  </si>
  <si>
    <t>Sales and service income/publications</t>
  </si>
  <si>
    <t>41907 - Sales &amp; Services Income - General</t>
  </si>
  <si>
    <t>42602 - Insurance Recoveries</t>
  </si>
  <si>
    <t>Insurance recoveries</t>
  </si>
  <si>
    <t>Gains on disposal of assets</t>
  </si>
  <si>
    <t>Net gain on disposal of property, plant and equipment</t>
  </si>
  <si>
    <t>42008 - Gain on Disposal of Assets</t>
  </si>
  <si>
    <t>Expenses from continuing operations</t>
  </si>
  <si>
    <t>Employee related expenses</t>
  </si>
  <si>
    <t>Academic</t>
  </si>
  <si>
    <t>Salaries</t>
  </si>
  <si>
    <t>50037 - Sal-Academic Additional Staff Teaching</t>
  </si>
  <si>
    <t>50051 - General Training Provision</t>
  </si>
  <si>
    <t>Contributions to superannuation and pension schemes</t>
  </si>
  <si>
    <t>Payroll tax</t>
  </si>
  <si>
    <t>Workers' compensation</t>
  </si>
  <si>
    <t>Long service leave and annual leave</t>
  </si>
  <si>
    <t>50006 - Salary General Full Time Permanent</t>
  </si>
  <si>
    <t>Non academic</t>
  </si>
  <si>
    <t>50007 - Salary General Casual</t>
  </si>
  <si>
    <t>50026 - UniSuper General</t>
  </si>
  <si>
    <t>50027 - TESS General</t>
  </si>
  <si>
    <t>50029 - Private Superannuation Funds-General</t>
  </si>
  <si>
    <t>50031 - Payroll Tax on Salary General</t>
  </si>
  <si>
    <t>50032 - General - Payroll Tax on Superannuation</t>
  </si>
  <si>
    <t>50033 - Workers' Compensation General</t>
  </si>
  <si>
    <t>50034 - Annual Leave Provision General</t>
  </si>
  <si>
    <t>50035 - Long Serv Leave Provsn  General</t>
  </si>
  <si>
    <t>50042 - General Maternity/Paternity Costs</t>
  </si>
  <si>
    <t>Depreciation and amortisation</t>
  </si>
  <si>
    <t>Depreciation</t>
  </si>
  <si>
    <t>50411 - Depreciation Computer</t>
  </si>
  <si>
    <t>Computers</t>
  </si>
  <si>
    <t>50405 - Depreciation General Equipment</t>
  </si>
  <si>
    <t>50501 - Repairs &amp; Maintenance</t>
  </si>
  <si>
    <t>Repairs and maintenance</t>
  </si>
  <si>
    <t>50803 - Bad and Doubtful Debts</t>
  </si>
  <si>
    <t>Impairment losses</t>
  </si>
  <si>
    <t>Impaired receivables</t>
  </si>
  <si>
    <t>50902 - Advertising</t>
  </si>
  <si>
    <t>Other expenses</t>
  </si>
  <si>
    <t>Advertising</t>
  </si>
  <si>
    <t>50801 - Audit and Accounting Fees</t>
  </si>
  <si>
    <t>Audit</t>
  </si>
  <si>
    <t>Books and publications</t>
  </si>
  <si>
    <t>50905 - Books and Publications Expensed</t>
  </si>
  <si>
    <t>50909 - Commissions</t>
  </si>
  <si>
    <t>Commissions</t>
  </si>
  <si>
    <t>50108 - Conference Fees</t>
  </si>
  <si>
    <t>Conference and facilities hire</t>
  </si>
  <si>
    <t>50917 - Hire Expenses</t>
  </si>
  <si>
    <t>50911 - Consultants Fees External</t>
  </si>
  <si>
    <t>Consultants fees</t>
  </si>
  <si>
    <t>Equipment expensed</t>
  </si>
  <si>
    <t>51001 - Equipment Expensed- Less Than $5000</t>
  </si>
  <si>
    <t>50916 - Freight and Cartage</t>
  </si>
  <si>
    <t>Freight and postage</t>
  </si>
  <si>
    <t>50922 - Postage Expenses</t>
  </si>
  <si>
    <t>General materials</t>
  </si>
  <si>
    <t>51110 - General Disposables and Consumables</t>
  </si>
  <si>
    <t>50920 - Licence Fees</t>
  </si>
  <si>
    <t>Licence fees</t>
  </si>
  <si>
    <t>Printing and stationery</t>
  </si>
  <si>
    <t>50923 - Printing Expenses</t>
  </si>
  <si>
    <t>50927 - Stationery and Office Supplies</t>
  </si>
  <si>
    <t>Recruitment and staff development</t>
  </si>
  <si>
    <t>50106 - Staff Development and Training General</t>
  </si>
  <si>
    <t>50107 - Teaching Cost</t>
  </si>
  <si>
    <t>50201 - Recruitment Expenses</t>
  </si>
  <si>
    <t>51105 - Rent Expenses</t>
  </si>
  <si>
    <t>50928 - Subscriptions</t>
  </si>
  <si>
    <t>Subscriptions</t>
  </si>
  <si>
    <t>Travel</t>
  </si>
  <si>
    <t>50302 - Travel Local</t>
  </si>
  <si>
    <t>50305 - Accomm &amp; Other Local Travel</t>
  </si>
  <si>
    <t>Utilities</t>
  </si>
  <si>
    <t>50931 - Mobile Telephone Expenses</t>
  </si>
  <si>
    <t>50954 - Network Communications expenses</t>
  </si>
  <si>
    <t>51106 - Telephone Expenses</t>
  </si>
  <si>
    <t>50101 - Entertainment Fringe Benefit</t>
  </si>
  <si>
    <t>Entertainment</t>
  </si>
  <si>
    <t>50113 - Entertainment Fringe Benefit - Spouse/Partner</t>
  </si>
  <si>
    <t>50914 - Entertainment - Non Staff</t>
  </si>
  <si>
    <t>50915 - Meal and Beverage Expenses</t>
  </si>
  <si>
    <t>Fringe benefits tax</t>
  </si>
  <si>
    <t>50103 - Fringe Benefits Tax</t>
  </si>
  <si>
    <t>50806 - Legal Fees</t>
  </si>
  <si>
    <t>Legal fees</t>
  </si>
  <si>
    <t>50907 - Ceremonial Expenses</t>
  </si>
  <si>
    <t>Ceremonial expenses</t>
  </si>
  <si>
    <t>Operating lease charges</t>
  </si>
  <si>
    <t>50955 - Union Only Cost of Goods (non-alcoholic)</t>
  </si>
  <si>
    <t>Cost of goods sold - UCU Ltd</t>
  </si>
  <si>
    <t>Credit card expense</t>
  </si>
  <si>
    <t>51111 - Unacquitted Credit Card Expense</t>
  </si>
  <si>
    <t>Services received from related entities</t>
  </si>
  <si>
    <t>60301 - Computer Allocation Charge</t>
  </si>
  <si>
    <t>60302 - Multi Function Copier Allocation Charge</t>
  </si>
  <si>
    <t>60433 - Financial Services Allocation</t>
  </si>
  <si>
    <t>60443 - Building 1 Cost Allocation</t>
  </si>
  <si>
    <t>50701 - Motor Vehicle Expenses</t>
  </si>
  <si>
    <t>50702 - Motor Vehicle Rental</t>
  </si>
  <si>
    <t>50804 - Bank Charges</t>
  </si>
  <si>
    <t>50901 - Accomm Expenses</t>
  </si>
  <si>
    <t>50919 - Laundry Expenses</t>
  </si>
  <si>
    <t>50926 - Sponsorships</t>
  </si>
  <si>
    <t>50933 - Uniforms and Badges</t>
  </si>
  <si>
    <t>50939 - Flowers, Gifts &amp; Memorabila</t>
  </si>
  <si>
    <t>50946 - Occupational Safety and health expenses</t>
  </si>
  <si>
    <t>51102 - Fees - Other</t>
  </si>
  <si>
    <t>51201 - Prize Awards and Promotions</t>
  </si>
  <si>
    <t>Asset Transfer Accounts</t>
  </si>
  <si>
    <t>51303 - WIP- Capital Improvements Transfer In</t>
  </si>
  <si>
    <t>51304 - WIP- Capital Improvements Transfer Out</t>
  </si>
  <si>
    <t>51305 - Computers, MV &amp; Equipment In</t>
  </si>
  <si>
    <t>51307 - Computers, MV &amp; Equipment Out</t>
  </si>
  <si>
    <t>Header</t>
  </si>
  <si>
    <t>Detail</t>
  </si>
  <si>
    <t>Investment revenue</t>
  </si>
  <si>
    <t>10011 - Cash at bank - Call Account (11am call )</t>
  </si>
  <si>
    <t>10012 - Investment - Bank Bills &amp; Interest Bearing Deposits</t>
  </si>
  <si>
    <t>10017 - Petty Cash</t>
  </si>
  <si>
    <t>10503 - Inter-Entity Balance account - UCU</t>
  </si>
  <si>
    <t>20009 - Workers Compensation Premium</t>
  </si>
  <si>
    <t>20037 - Travelex Cash Passport Clearing-iCMS</t>
  </si>
  <si>
    <t>20308 - Maternity/Paternity Leave Provision</t>
  </si>
  <si>
    <t>20310 - Provision for Training</t>
  </si>
  <si>
    <t>20023 - Fees Received in Advance - Students</t>
  </si>
  <si>
    <t>30002 - Surplus/Deficit for the Period</t>
  </si>
  <si>
    <t>41001 - Short Course and Other Fees</t>
  </si>
  <si>
    <t>Continuing education</t>
  </si>
  <si>
    <t>41301 - International Student Tuition Fees</t>
  </si>
  <si>
    <t>Fee-paying overseas students</t>
  </si>
  <si>
    <t>Student accommodation charges</t>
  </si>
  <si>
    <t>41501 - ELICOS Course Fees</t>
  </si>
  <si>
    <t>42103 - Examination Fees</t>
  </si>
  <si>
    <t>41702 - Bank Bill Interest Income</t>
  </si>
  <si>
    <t>Bank bill interest</t>
  </si>
  <si>
    <t>41703 - Call Account Interest</t>
  </si>
  <si>
    <t>Call account interest</t>
  </si>
  <si>
    <t>42605 - Travel &amp; Travel Related Recoveries</t>
  </si>
  <si>
    <t>Travel and travel related recoveries</t>
  </si>
  <si>
    <t>41914 - External Administrative Charges - UCC</t>
  </si>
  <si>
    <t>Administrative charges</t>
  </si>
  <si>
    <t>41919 - External Administrative Charges - General</t>
  </si>
  <si>
    <t>41912 - Child care centre fees</t>
  </si>
  <si>
    <t>42005 - Discount Received</t>
  </si>
  <si>
    <t>42610 - Bad Debts Recovered</t>
  </si>
  <si>
    <t>42613 - Foreign Exchange Gains</t>
  </si>
  <si>
    <t>41901 - Sales &amp; Services Income - Publications/Printings</t>
  </si>
  <si>
    <t>41903 - Sales &amp; Services Income - Mailings/Postings</t>
  </si>
  <si>
    <t>Inter-entity charges</t>
  </si>
  <si>
    <t>49916 - Bank Interest Distributed</t>
  </si>
  <si>
    <t>49917 - Funds Transfer</t>
  </si>
  <si>
    <t>50001 - Salary Acad Full Time Permanent</t>
  </si>
  <si>
    <t>50002 - Salary Academic Sessional</t>
  </si>
  <si>
    <t>50050 - Academic Training Provision</t>
  </si>
  <si>
    <t>50015 - UniSuper Academic</t>
  </si>
  <si>
    <t>50016 - TESS Academic</t>
  </si>
  <si>
    <t>50040 - Private Superannuation Funds-Academic</t>
  </si>
  <si>
    <t>50018 - Payroll Tax on Salary Academics</t>
  </si>
  <si>
    <t>50019 - Payroll Tax on Fringe Benefit Acad &amp; Gen</t>
  </si>
  <si>
    <t>50020 - Payroll Tax on Superannuation Academic</t>
  </si>
  <si>
    <t>50021 - Workers' Compensation Academic</t>
  </si>
  <si>
    <t>50022 - Annual Leave Provision Movement Academic</t>
  </si>
  <si>
    <t>50023 - Long Serv Leave Provsn Movement Academic</t>
  </si>
  <si>
    <t>50041 - Academic Maternity/Paternity Costs</t>
  </si>
  <si>
    <t>50004 - Termination Expenses Academic</t>
  </si>
  <si>
    <t>Redundancy payments</t>
  </si>
  <si>
    <t>50008 - Salary General Long Service Leave</t>
  </si>
  <si>
    <t>50009 - Salary General Overtime</t>
  </si>
  <si>
    <t>50038 - Sal-General Additional Staff Teaching</t>
  </si>
  <si>
    <t>50934 - Consultants Fees Internal</t>
  </si>
  <si>
    <t>50921 - Photocopying Expenses</t>
  </si>
  <si>
    <t>50105 - Staff Development and Training Academic</t>
  </si>
  <si>
    <t>51203 - Student Scholarships &amp; Fees</t>
  </si>
  <si>
    <t>Student scholarship</t>
  </si>
  <si>
    <t>50012 - Salary General Stipend Non Taxed</t>
  </si>
  <si>
    <t>Other student expenses</t>
  </si>
  <si>
    <t>50940 - Student Orientation expenses</t>
  </si>
  <si>
    <t>51101 - Examinations - Other Expenses</t>
  </si>
  <si>
    <t>50301 - Travel Fares Overseas</t>
  </si>
  <si>
    <t>50303 - Travel expenses - students</t>
  </si>
  <si>
    <t>50304 - Accomm &amp; Other O/Seas Travel</t>
  </si>
  <si>
    <t>50969 - Visiting Delegates-Travel and Accommodation</t>
  </si>
  <si>
    <t>50953 - Hardware</t>
  </si>
  <si>
    <t>50903 - Agency Fees</t>
  </si>
  <si>
    <t>Agency fees</t>
  </si>
  <si>
    <t>50925 - Operating Lease Charges</t>
  </si>
  <si>
    <t>50948 - Outsource Management Fees</t>
  </si>
  <si>
    <t>Outsource management fees</t>
  </si>
  <si>
    <t>50104 - Meal Allowances</t>
  </si>
  <si>
    <t>50807 - Foreign Exchange Losses</t>
  </si>
  <si>
    <t>50913 - Donations</t>
  </si>
  <si>
    <t>50932 - Admin charges</t>
  </si>
  <si>
    <t>Not Applicable</t>
  </si>
  <si>
    <t>[Entity].[Hie Reporting Entity].[Entity].&amp;[1]</t>
  </si>
  <si>
    <t>10004 - Cash at Bank - Trust</t>
  </si>
  <si>
    <t>10010 - Cash at Bank - UC Foundation General</t>
  </si>
  <si>
    <t>10015 - Cash at Bank - UC Foundation Endowments</t>
  </si>
  <si>
    <t>10016 - Cashiers Floats</t>
  </si>
  <si>
    <t>10023 - Cash at Bank - SOMB</t>
  </si>
  <si>
    <t>10025 - Cash @ Bank Cameron Student Residences</t>
  </si>
  <si>
    <t>10026 - UC Foundation Investments</t>
  </si>
  <si>
    <t>10301 - Investments - Long Term</t>
  </si>
  <si>
    <t>10108 - Accounts Receivable - Student Loans</t>
  </si>
  <si>
    <t>Financial assistance to students</t>
  </si>
  <si>
    <t>10107 - Accounts Receivable - General</t>
  </si>
  <si>
    <t>Trade receivables</t>
  </si>
  <si>
    <t>10111 - Fee Help Contra account</t>
  </si>
  <si>
    <t>10112 - Callista / Cofi Debtor Control</t>
  </si>
  <si>
    <t>10113 - Hecs Help Contra Control account</t>
  </si>
  <si>
    <t>10117 - Loan Company</t>
  </si>
  <si>
    <t>10137 - Receipting Suspense</t>
  </si>
  <si>
    <t>10501 - Inter-Entity Balance account - UCC</t>
  </si>
  <si>
    <t>10504 - Inter-Entity Balance account - NATSEM</t>
  </si>
  <si>
    <t>10520 - Inter-Entity Balance account - Padmin Trust</t>
  </si>
  <si>
    <t>10524 - Inter-Entity Balance account - Weedon Trust</t>
  </si>
  <si>
    <t>10528 - Inter-Entity Balance account - Mulangga Trust</t>
  </si>
  <si>
    <t>20503 - Inter-Entity Balance account - UCC</t>
  </si>
  <si>
    <t>20504 - Inter-Entity Balance account - UCU</t>
  </si>
  <si>
    <t>20507 - Inter-Entity Balance account - NATSEM</t>
  </si>
  <si>
    <t>20523 - Inter-Entity Balance account - Padmin Trust</t>
  </si>
  <si>
    <t>20527 - Inter-Entity Balance account - Weedon Trust</t>
  </si>
  <si>
    <t>20531 - Inter-Entity Balance account - Mulangga Trust</t>
  </si>
  <si>
    <t>20304 - Provision-DEEWR Overpayment</t>
  </si>
  <si>
    <t>CGS Grant income accrued</t>
  </si>
  <si>
    <t>10136 - Finance Lease Receivable - Current</t>
  </si>
  <si>
    <t>Other financial assets</t>
  </si>
  <si>
    <t>Finance Lease Receivable</t>
  </si>
  <si>
    <t>10135 - Finance Lease Receivable - Non Current</t>
  </si>
  <si>
    <t>Non Current</t>
  </si>
  <si>
    <t>10140 - Shares - other entities</t>
  </si>
  <si>
    <t>Shares - other entities</t>
  </si>
  <si>
    <t>10302 - Investments - Shares and Equities</t>
  </si>
  <si>
    <t>Investments</t>
  </si>
  <si>
    <t>Investments - Shares and Equities</t>
  </si>
  <si>
    <t>10422 - Investment property</t>
  </si>
  <si>
    <t>Investment property</t>
  </si>
  <si>
    <t xml:space="preserve"> Investment property</t>
  </si>
  <si>
    <t>Investment properties</t>
  </si>
  <si>
    <t>10412 - Land</t>
  </si>
  <si>
    <t>Land</t>
  </si>
  <si>
    <t>10403 - Buildings</t>
  </si>
  <si>
    <t>Buildings</t>
  </si>
  <si>
    <t>10417 - Provision for Depreciation Buildings</t>
  </si>
  <si>
    <t>10430 - Right to receive new and existing accommodation</t>
  </si>
  <si>
    <t>Right to receive new and existing accomm</t>
  </si>
  <si>
    <t>10408 - Infrastructure</t>
  </si>
  <si>
    <t>Infrastructure</t>
  </si>
  <si>
    <t>10418 - Prov for amortisation Infrastructure</t>
  </si>
  <si>
    <t>10406 - Library Collection</t>
  </si>
  <si>
    <t>Library Collection</t>
  </si>
  <si>
    <t>10426 - Prov for Dep Library Collection</t>
  </si>
  <si>
    <t>10409 - Works of Art</t>
  </si>
  <si>
    <t>Works of Art</t>
  </si>
  <si>
    <t>10401 - Assets Clearing Year End Account</t>
  </si>
  <si>
    <t>10427 - Sale and Lease Back Asset Clearing Account</t>
  </si>
  <si>
    <t>10407 - Motor Vehicles</t>
  </si>
  <si>
    <t>Motor Vehicle</t>
  </si>
  <si>
    <t>10416 - Prov for Dep Motor V</t>
  </si>
  <si>
    <t>10431 - Fixtures and Fittings</t>
  </si>
  <si>
    <t>Fixtures and Fittings</t>
  </si>
  <si>
    <t>10432 - Prov for Dep Fixtures and Fittings</t>
  </si>
  <si>
    <t>10420 - Software Systems</t>
  </si>
  <si>
    <t>Intangible assets</t>
  </si>
  <si>
    <t>Computer Software</t>
  </si>
  <si>
    <t>10421 - Prov for amortisation Software</t>
  </si>
  <si>
    <t>10433 - Strategic Initiatives</t>
  </si>
  <si>
    <t>Strategic Initiatives</t>
  </si>
  <si>
    <t>10434 - Prov for Dep Strategic Initiatives</t>
  </si>
  <si>
    <t>20002 - Creditors' Control Account</t>
  </si>
  <si>
    <t>20004 - Student / Staff Payables Control</t>
  </si>
  <si>
    <t>20006 - Residence Room Deposits</t>
  </si>
  <si>
    <t>20016 - Diners Club Card Clearing</t>
  </si>
  <si>
    <t>20030 - Operating Lease Creditors' Control Account</t>
  </si>
  <si>
    <t>20031 - Health Insurance Fees - Post 2007</t>
  </si>
  <si>
    <t>20035 - MasterCard Clearing- iCMS</t>
  </si>
  <si>
    <t>20038 - Cameron Student Residences Application Fees &amp; Rental Deposit</t>
  </si>
  <si>
    <t>20039 - Student Service and Amenities Fee</t>
  </si>
  <si>
    <t>20107 - Advance Aid- USA</t>
  </si>
  <si>
    <t>20112 - Retention Money</t>
  </si>
  <si>
    <t>20309 - Paid Parental Leave Clearing</t>
  </si>
  <si>
    <t>20019 - Overseas Help in Advance</t>
  </si>
  <si>
    <t>OS-HELP Liability to the Australian Government</t>
  </si>
  <si>
    <t>20027 - Finance Lease Liability Current</t>
  </si>
  <si>
    <t>Borrowings</t>
  </si>
  <si>
    <t>Current - Unsecured</t>
  </si>
  <si>
    <t>Finance Lease</t>
  </si>
  <si>
    <t>Cash Advance Facility - Westpac</t>
  </si>
  <si>
    <t>20403 - Loan less than 1 year</t>
  </si>
  <si>
    <t>Loan less than 1 Year</t>
  </si>
  <si>
    <t>20105 - Unearned Revenue HECS - Up Front</t>
  </si>
  <si>
    <t>21203 - Unearned Revenue Domestic Nonaward Fees Control</t>
  </si>
  <si>
    <t>21204 - Unearned Revenue Domestic Postgraduate Fees Contl</t>
  </si>
  <si>
    <t>21205 - Unearned Revenue Domestic Research Fees Control</t>
  </si>
  <si>
    <t>21401 - Unearned Revenue Onshore International Nonaward Fees Cntl</t>
  </si>
  <si>
    <t>21402 - Unearned Revenue Onshore International Undergrad Fee Cntl</t>
  </si>
  <si>
    <t>21403 - Unearned Revenue Onshore International Postgrad Fees Cntl</t>
  </si>
  <si>
    <t>21404 - Unearned Revenue Onshore International Research Fees Cntl</t>
  </si>
  <si>
    <t>22120 - Unearned Revenue SAF</t>
  </si>
  <si>
    <t>20306 - Deferred Income - Current</t>
  </si>
  <si>
    <t>Deferred Income</t>
  </si>
  <si>
    <t>Non-current Unsecured</t>
  </si>
  <si>
    <t>CBA Loan</t>
  </si>
  <si>
    <t>ACT Government Loan</t>
  </si>
  <si>
    <t>20307 - Deferred  Income - Non Current</t>
  </si>
  <si>
    <t>30101 - Asset Revaluation Reserve - Land</t>
  </si>
  <si>
    <t>Asset Revaluation Reserve</t>
  </si>
  <si>
    <t>Asset revaluation reserve at the beginning of the year</t>
  </si>
  <si>
    <t>30102 - Asset Revaluation Reserve - Buildings</t>
  </si>
  <si>
    <t>30103 - Asset Revaluation Reserve - Infrastrt</t>
  </si>
  <si>
    <t>30104 - Asset Revaluation Reserve - Plant Eqp</t>
  </si>
  <si>
    <t>30105 - Asset Revaluation Reserve - Computers</t>
  </si>
  <si>
    <t>30106 - Asset Revaluation Reserve - Vehicles</t>
  </si>
  <si>
    <t>30107 - Asset Revaluation Reserve - Art</t>
  </si>
  <si>
    <t>30108 - Asset Revaluation Reserve - Library Coll</t>
  </si>
  <si>
    <t>30001 - Capital Accumulation</t>
  </si>
  <si>
    <t>30003 - Surplus/Deficit for the Period - Trust</t>
  </si>
  <si>
    <t>30009 - Prior year adjustments</t>
  </si>
  <si>
    <t>40101 - Commonwealth Supported Student Income</t>
  </si>
  <si>
    <t>Australian Government grants</t>
  </si>
  <si>
    <t>Commonwealth Grants Scheme and Other Grants</t>
  </si>
  <si>
    <t>Commonwealth Grants Scheme</t>
  </si>
  <si>
    <t>40205 - Prior Year DIISRTE Adjustment</t>
  </si>
  <si>
    <t>40109 - HE Base Partnership Funding</t>
  </si>
  <si>
    <t>Partnership and Participation Program</t>
  </si>
  <si>
    <t>40110 - HE Participation Program</t>
  </si>
  <si>
    <t>40503 - Equity Program</t>
  </si>
  <si>
    <t>40506 - Indigenous Support Fund</t>
  </si>
  <si>
    <t>Indigenous Support Program</t>
  </si>
  <si>
    <t>40508 - Learning &amp; Teaching Performance Fund</t>
  </si>
  <si>
    <t>Learning &amp; Teaching Performance Fund</t>
  </si>
  <si>
    <t>40601 - Facilitation Funding</t>
  </si>
  <si>
    <t>Facilitation Funding</t>
  </si>
  <si>
    <t>40701 - Diversity &amp; Structural Adjustment Fund</t>
  </si>
  <si>
    <t>Diversity and Structural Adjustment Fund</t>
  </si>
  <si>
    <t>40702 - HE Structural Adjustment Fund Program</t>
  </si>
  <si>
    <t>HE Structural Adjustment Fund Program</t>
  </si>
  <si>
    <t>40703 - Reward Funding Targets</t>
  </si>
  <si>
    <t>Reward Funding Targets</t>
  </si>
  <si>
    <t>40704 - Promotion of Excellence in L+T in H6 Grants</t>
  </si>
  <si>
    <t>Promotion of Excellence in Learning and Teaching</t>
  </si>
  <si>
    <t>40602 - Additional Support for Students With Disabilities</t>
  </si>
  <si>
    <t>Disability Support Program</t>
  </si>
  <si>
    <t>40603 - Disability Performance Funding</t>
  </si>
  <si>
    <t>40501 - Superannuation Grants</t>
  </si>
  <si>
    <t>40507 - Workplace Productivity Program</t>
  </si>
  <si>
    <t>40509 - Collaboration &amp; Structural Reform/Other</t>
  </si>
  <si>
    <t>40301 - Aust Post Grad Awards 2002 onwards</t>
  </si>
  <si>
    <t>Learning Scholarships</t>
  </si>
  <si>
    <t>Australian Postgraduate Awards Scheme</t>
  </si>
  <si>
    <t>40304 - Commonwealth Education Costs Scholarships</t>
  </si>
  <si>
    <t>Commonwealth Education Costs Scholarships</t>
  </si>
  <si>
    <t>40305 - Commonwealth Accommodation Scholarships</t>
  </si>
  <si>
    <t>Commonwealth Accommodation Scholarships</t>
  </si>
  <si>
    <t>40303 - Internat Post Grad Research Schol</t>
  </si>
  <si>
    <t>International Postgraduate Research Scholarship Scheme</t>
  </si>
  <si>
    <t>40511 - Indigenous Access Scholarship</t>
  </si>
  <si>
    <t>Indigenous Access Scholarships</t>
  </si>
  <si>
    <t>40307 - National Accommodation Scholarships</t>
  </si>
  <si>
    <t>National Accommodation Scholarships</t>
  </si>
  <si>
    <t>40306 - National Priority Scholarships</t>
  </si>
  <si>
    <t>National Priority Scholarships</t>
  </si>
  <si>
    <t>40115 - Indigenous Staff Scholarships</t>
  </si>
  <si>
    <t>Indigenous Staff Scholarships</t>
  </si>
  <si>
    <t>40505 - Commercialisation Training Scheme</t>
  </si>
  <si>
    <t>Commonwealth Research</t>
  </si>
  <si>
    <t>Commercialisation Training Scheme</t>
  </si>
  <si>
    <t>40203 - DIISR Joint Research Engagement</t>
  </si>
  <si>
    <t>Joint Research Engagement Program</t>
  </si>
  <si>
    <t>40201 - DIISR Research Infrastructure Block Grants</t>
  </si>
  <si>
    <t>Research Infrastructure Block Grants</t>
  </si>
  <si>
    <t>40202 - DIISR Research Training Scheme</t>
  </si>
  <si>
    <t>Research Training Scheme</t>
  </si>
  <si>
    <t>41618 - DIISR Sustainable Research Excellence</t>
  </si>
  <si>
    <t>Sustainable Research Excellence</t>
  </si>
  <si>
    <t>41622 - Joint Research Engagement Engineering Cadetship</t>
  </si>
  <si>
    <t>42220 - Other Capital Funding</t>
  </si>
  <si>
    <t>Other Capital Funding</t>
  </si>
  <si>
    <t>42203 - ARC Discovery - Projects</t>
  </si>
  <si>
    <t>Australian Research Council</t>
  </si>
  <si>
    <t>Projects</t>
  </si>
  <si>
    <t>42204 - ARC Linkage - Proj</t>
  </si>
  <si>
    <t>42205 - ARC Future Fellowships</t>
  </si>
  <si>
    <t>41604 - Other Commonwealth Grants - Research Category 1</t>
  </si>
  <si>
    <t>Other Australian Government financial assistance</t>
  </si>
  <si>
    <t>41605 - Other Commonwealth Grants - Research Category 2</t>
  </si>
  <si>
    <t>41607 - DIISR Collaborative Research Network</t>
  </si>
  <si>
    <t>41620 - NHMRC</t>
  </si>
  <si>
    <t>42201 - Restricted Grant</t>
  </si>
  <si>
    <t>42206 - Other Commonwealth Grants- Non Research</t>
  </si>
  <si>
    <t>40105 - HECS - Students Up Front Payment</t>
  </si>
  <si>
    <t>HECS-HELP - Student payments</t>
  </si>
  <si>
    <t>HECS-HELP - student receipts</t>
  </si>
  <si>
    <t>41608 - State &amp; Local Govt FAG: ACT - Research</t>
  </si>
  <si>
    <t>State and Local Government financial assistance</t>
  </si>
  <si>
    <t>State and Local Government financial assistance - non resear</t>
  </si>
  <si>
    <t>Australian Capital Territory</t>
  </si>
  <si>
    <t>42207 - State &amp; Local Govt FAG: ACT - Non Research</t>
  </si>
  <si>
    <t>41609 - State &amp; Local Govt FAG: SA - Research</t>
  </si>
  <si>
    <t>South Australia</t>
  </si>
  <si>
    <t>41610 - State &amp; Local Govt FAG: NSW - Research</t>
  </si>
  <si>
    <t>New South Wales</t>
  </si>
  <si>
    <t>42209 - State &amp; Local Govt FAG: NSW-Non Research</t>
  </si>
  <si>
    <t>41611 - State &amp; Local Govt FAG: QLD - Research</t>
  </si>
  <si>
    <t>Queensland</t>
  </si>
  <si>
    <t>42210 - State &amp; Local Govt FAG: - QLD - Non Research</t>
  </si>
  <si>
    <t>41612 - State &amp; Local Govt FAG: NT - Research</t>
  </si>
  <si>
    <t>Northern Territory</t>
  </si>
  <si>
    <t>42211 - State &amp; Local Govt FAG: NT - Non Research</t>
  </si>
  <si>
    <t>41613 - State &amp; Local Govt - FAG: TAS - Research</t>
  </si>
  <si>
    <t>Tasmania</t>
  </si>
  <si>
    <t>42212 - State &amp; Local Govt FAG: TAS - Non Research</t>
  </si>
  <si>
    <t>41614 - State &amp; Local Govt FAG: VIC - Research</t>
  </si>
  <si>
    <t>Victoria</t>
  </si>
  <si>
    <t>42213 - State &amp; Local Govt FAG: VIC - Non Research</t>
  </si>
  <si>
    <t>Western Australia</t>
  </si>
  <si>
    <t>41302 - Offshore International Postgra</t>
  </si>
  <si>
    <t>41401 - Onshore International Nonaward Fees Cntl</t>
  </si>
  <si>
    <t>41402 - Onshore International Undergrad Fee Cntl</t>
  </si>
  <si>
    <t>41404 - Onshore International Research Fees Cntl</t>
  </si>
  <si>
    <t>41201 - Course Fees - Full Fee Programme</t>
  </si>
  <si>
    <t>Fee-paying domestic postgraduate students</t>
  </si>
  <si>
    <t>41204 - Domestic Postgraduate Fees Contl</t>
  </si>
  <si>
    <t>41203 - Domestic Nonaward Fees Control</t>
  </si>
  <si>
    <t>Fee-paying domestic non-award students</t>
  </si>
  <si>
    <t>41802 - Residential Tariffs - Student Semester</t>
  </si>
  <si>
    <t>41804 - Residential Tariffs - Conferences</t>
  </si>
  <si>
    <t>41806 - Residential Tariffs - Other</t>
  </si>
  <si>
    <t>41202 - Tuition &amp; Course Fees Internal Recovery</t>
  </si>
  <si>
    <t>42101 - Courtesy Borrower Fees</t>
  </si>
  <si>
    <t>42102 - Document Fees</t>
  </si>
  <si>
    <t>42104 - Late Fees</t>
  </si>
  <si>
    <t>42106 - Medical Licensing fees</t>
  </si>
  <si>
    <t>42601 - Materials Fees</t>
  </si>
  <si>
    <t>49913 - Block Grant Funds Distributed</t>
  </si>
  <si>
    <t>49919 - Internal Research Income</t>
  </si>
  <si>
    <t>42120 - Student Amenities Fee</t>
  </si>
  <si>
    <t>Student amenities fee</t>
  </si>
  <si>
    <t>42301 - Dividend Received</t>
  </si>
  <si>
    <t>Dividends received</t>
  </si>
  <si>
    <t>41704 - Interest - Term Deposit</t>
  </si>
  <si>
    <t>Interest - Term Deposit</t>
  </si>
  <si>
    <t>42214 - Research Contracts</t>
  </si>
  <si>
    <t>Consultancies and research contracts</t>
  </si>
  <si>
    <t>Research</t>
  </si>
  <si>
    <t>Contracts</t>
  </si>
  <si>
    <t>41601 - Research Consultancy Revenue</t>
  </si>
  <si>
    <t>Consultancy</t>
  </si>
  <si>
    <t>41602 - Internal Consultancy Revenue</t>
  </si>
  <si>
    <t>41603 - External Consultancy Revenue</t>
  </si>
  <si>
    <t>41606 - Research Scholarships</t>
  </si>
  <si>
    <t>42215 - International Research Funding</t>
  </si>
  <si>
    <t>42401 - Donations and Gifts Received</t>
  </si>
  <si>
    <t>Other revenue</t>
  </si>
  <si>
    <t>Donations and bequests</t>
  </si>
  <si>
    <t>42402 - Scholarships &amp; Prizes</t>
  </si>
  <si>
    <t>Scholarships and prizes</t>
  </si>
  <si>
    <t>41915 - External Administrative Charges - CRCs</t>
  </si>
  <si>
    <t>42607 - Administrative Charges - External</t>
  </si>
  <si>
    <t>42609 - Administrative Overhead Recovery</t>
  </si>
  <si>
    <t>42614 - Administrative Overhead Recovery - CRCs</t>
  </si>
  <si>
    <t>42616 - Administrative Overhead Recovery - Other Externals</t>
  </si>
  <si>
    <t>49997 - Closing Surplus/Deficit Transfer</t>
  </si>
  <si>
    <t>59997 - Closing Surplus/Deficit Transfer</t>
  </si>
  <si>
    <t>41925 - Staff Hire</t>
  </si>
  <si>
    <t>Hire of facilities</t>
  </si>
  <si>
    <t>41926 - Venue Hire</t>
  </si>
  <si>
    <t>42007 - Hire of facilities</t>
  </si>
  <si>
    <t>41909 - Health Consulting Income</t>
  </si>
  <si>
    <t>41910 - Internet Access Fees</t>
  </si>
  <si>
    <t>41911 - Staff ID badges</t>
  </si>
  <si>
    <t>41913 - Catering</t>
  </si>
  <si>
    <t>42002 - Commissions</t>
  </si>
  <si>
    <t>42003 - Royalties</t>
  </si>
  <si>
    <t>42006 - Library fine</t>
  </si>
  <si>
    <t>42110 - Miscellaneous Income</t>
  </si>
  <si>
    <t>42608 - Superannuation Administration Income</t>
  </si>
  <si>
    <t>42611 - Telephone Income</t>
  </si>
  <si>
    <t>42004 - Photocopying income</t>
  </si>
  <si>
    <t>Copying</t>
  </si>
  <si>
    <t>41801 - Rental Income</t>
  </si>
  <si>
    <t>42501 - CRC Income</t>
  </si>
  <si>
    <t>Salaries and cost recovery services</t>
  </si>
  <si>
    <t>42604 - Salaries &amp; On Costs Recovered</t>
  </si>
  <si>
    <t>41902 - Sales &amp; Services Income</t>
  </si>
  <si>
    <t>41904 - Sales &amp; Services Income - Government</t>
  </si>
  <si>
    <t>41905 - Sales &amp; Services Income - CRC/Corp Bodies</t>
  </si>
  <si>
    <t>41906 - Sales &amp; Services Income - Other Universities/Institutions</t>
  </si>
  <si>
    <t>41922 - Sales - Consumables</t>
  </si>
  <si>
    <t>41923 - Sales - Service</t>
  </si>
  <si>
    <t>41924 - Sponsorships</t>
  </si>
  <si>
    <t>42606 - Sales &amp; Services Internal Recovery</t>
  </si>
  <si>
    <t>50044 - Salary Cost Recovered</t>
  </si>
  <si>
    <t>42612 - Revaluation Revenue</t>
  </si>
  <si>
    <t>Amortisation of deferred income</t>
  </si>
  <si>
    <t>49910 - Research Strategic Funds Distributed</t>
  </si>
  <si>
    <t>49912 - Strategic Funds Distributed</t>
  </si>
  <si>
    <t>49914 - CAM Charges Distributed</t>
  </si>
  <si>
    <t>49915 - Cost Centre Balance Transfers</t>
  </si>
  <si>
    <t>49918 - Funds Transfer (sub contract work)</t>
  </si>
  <si>
    <t>41920 - Sale of minor equipment</t>
  </si>
  <si>
    <t>42800 - Asset Clearing Account-Cash Proceeds on disposal assets In</t>
  </si>
  <si>
    <t>42801 - Asset Clearing Account-Cash Proceeds on Disposal Assets Out</t>
  </si>
  <si>
    <t>40102 - HECS Repayment</t>
  </si>
  <si>
    <t>HELP - Australian Government payments</t>
  </si>
  <si>
    <t>HECS-HELP</t>
  </si>
  <si>
    <t>HECS- HELP</t>
  </si>
  <si>
    <t>40103 - HECS Funding</t>
  </si>
  <si>
    <t>40114 - SA - HELP</t>
  </si>
  <si>
    <t>SA-HELP</t>
  </si>
  <si>
    <t>40106 - FEE HELP Advance Funding</t>
  </si>
  <si>
    <t>FEE-HELP</t>
  </si>
  <si>
    <t>FEE- HELP</t>
  </si>
  <si>
    <t>50003 - Salary Acad Long Service Leave</t>
  </si>
  <si>
    <t>50043 - Salary Allocations</t>
  </si>
  <si>
    <t>51702 - Motor Vehicle Allowance - Personal car for business</t>
  </si>
  <si>
    <t>50013 - College Superannuation</t>
  </si>
  <si>
    <t>50014 - Commonwealth Superannuation Academic</t>
  </si>
  <si>
    <t>50017 - Commonwealth 3% Academic</t>
  </si>
  <si>
    <t>50010 - Salary General Shift Loading</t>
  </si>
  <si>
    <t>50110 - Ex-Gratia Payment-General</t>
  </si>
  <si>
    <t>50116 - Director Fees - General</t>
  </si>
  <si>
    <t>50024 - College Superannuation General</t>
  </si>
  <si>
    <t>50025 - Commonwealth Superannuation General</t>
  </si>
  <si>
    <t>50028 - Commonwealth 3% General</t>
  </si>
  <si>
    <t>50011 - Termination Expenses General</t>
  </si>
  <si>
    <t>Redundancy payments - restructure</t>
  </si>
  <si>
    <t>50401 - Depreciation</t>
  </si>
  <si>
    <t>50409 - Depreciation Land and Building</t>
  </si>
  <si>
    <t>50410 - Depreciation Infrastructure</t>
  </si>
  <si>
    <t>50407 - Depreciation Motor Vehicles</t>
  </si>
  <si>
    <t>Motor Vehicles</t>
  </si>
  <si>
    <t>50408 - Depreciation Library</t>
  </si>
  <si>
    <t>Library</t>
  </si>
  <si>
    <t>50414 - Depreciation Fixtures and Fittings</t>
  </si>
  <si>
    <t>50412 - Amortisation Software</t>
  </si>
  <si>
    <t>Amortisation</t>
  </si>
  <si>
    <t>Computer software</t>
  </si>
  <si>
    <t>50415 - Amortisation Strategic Initiatives</t>
  </si>
  <si>
    <t>50502 - Renovations and Refurbishment</t>
  </si>
  <si>
    <t>50805 - Interest Expense</t>
  </si>
  <si>
    <t>Borrowing costs</t>
  </si>
  <si>
    <t>Finance expense</t>
  </si>
  <si>
    <t>Interest expense</t>
  </si>
  <si>
    <t>50403 - Loss on Revaluation of Assets</t>
  </si>
  <si>
    <t>Investment losses</t>
  </si>
  <si>
    <t>Investment loss</t>
  </si>
  <si>
    <t>Loss on revaluation of assets</t>
  </si>
  <si>
    <t>50904 - Book Binding and Repairs</t>
  </si>
  <si>
    <t>50924 - Publishing Expenses</t>
  </si>
  <si>
    <t>50941 - Waste Disposal Services</t>
  </si>
  <si>
    <t>Contract services</t>
  </si>
  <si>
    <t>50942 - Security Services</t>
  </si>
  <si>
    <t>50943 - Fire Services</t>
  </si>
  <si>
    <t>50944 - Cleaning and contract services</t>
  </si>
  <si>
    <t>50966 - Cleaning - Supplies</t>
  </si>
  <si>
    <t>50912 - Copyright Charges</t>
  </si>
  <si>
    <t>Copyright charges</t>
  </si>
  <si>
    <t>50967 - Equipment Hire</t>
  </si>
  <si>
    <t>51002 - Software Expensed</t>
  </si>
  <si>
    <t>51003 - Minor Assets- Less Than $500-UCU</t>
  </si>
  <si>
    <t>51104 - University Consumables</t>
  </si>
  <si>
    <t>51107 - Laboratory consumables</t>
  </si>
  <si>
    <t>51108 - Research consumables</t>
  </si>
  <si>
    <t>51109 - Pre-School/Childcare consumables</t>
  </si>
  <si>
    <t>51103 - Insurances</t>
  </si>
  <si>
    <t>Insurances</t>
  </si>
  <si>
    <t>50951 - Relocation Costs</t>
  </si>
  <si>
    <t>50109 - Honoraria</t>
  </si>
  <si>
    <t>51202 - Student Establishment Allowance - AusAid</t>
  </si>
  <si>
    <t>51204 - Student Work Experience</t>
  </si>
  <si>
    <t>50601 - Electricity</t>
  </si>
  <si>
    <t>50602 - Gas</t>
  </si>
  <si>
    <t>50908 - Contract Services</t>
  </si>
  <si>
    <t>50952 - Technology Support expenses</t>
  </si>
  <si>
    <t>50112 - Travel Fringe Benefit</t>
  </si>
  <si>
    <t>50102 - Expense Payment Fringe Benefit</t>
  </si>
  <si>
    <t>50603 - Rates and Taxes - Land</t>
  </si>
  <si>
    <t>Rates and taxes</t>
  </si>
  <si>
    <t>50950 - Computer Lease Charges</t>
  </si>
  <si>
    <t>50935 - Grant- NATSEM</t>
  </si>
  <si>
    <t>Grant and research expenses-external entities</t>
  </si>
  <si>
    <t>50936 - Research- NATSEM</t>
  </si>
  <si>
    <t>50945 - Research - Other industry partner contribution</t>
  </si>
  <si>
    <t>50970 - Research/Projects Refund Surplus Funds</t>
  </si>
  <si>
    <t>51501 - Participant's Contribution- Cooperative Research Centre(CRC)</t>
  </si>
  <si>
    <t>Contribution to other entities</t>
  </si>
  <si>
    <t>50956 - Union Only- Cost of Goods (alcoholic)</t>
  </si>
  <si>
    <t>50306 - Disputed Credit Card Expenses</t>
  </si>
  <si>
    <t>60000 - Inward and Outward Allocations</t>
  </si>
  <si>
    <t>60001 - Research Internal Funds In</t>
  </si>
  <si>
    <t>60002 - Research Internal Funds Out</t>
  </si>
  <si>
    <t>60003 - New Initiative Funds In</t>
  </si>
  <si>
    <t>60005 - Contingency Funds In</t>
  </si>
  <si>
    <t>60007 - VC Strategic Funds In</t>
  </si>
  <si>
    <t>60008 - VC Strategic Funds Out</t>
  </si>
  <si>
    <t>60501 - Learning Support Funds In</t>
  </si>
  <si>
    <t>60502 - Learning Support Funds Out</t>
  </si>
  <si>
    <t>60503 - IGS Block Grant Funds In</t>
  </si>
  <si>
    <t>60505 - RTS Block Grant Funds In</t>
  </si>
  <si>
    <t>50036 - Head of Discipline Allowance</t>
  </si>
  <si>
    <t>50117 - Light Meals/Morning and Afternoon Tea on UC Premises</t>
  </si>
  <si>
    <t>50802 - Audit Fees - Internal</t>
  </si>
  <si>
    <t>50906 - Cashiers' Variance Account</t>
  </si>
  <si>
    <t>50910 - Computer Time Hire</t>
  </si>
  <si>
    <t>50918 - Inter-Library Loan Expenses</t>
  </si>
  <si>
    <t>50929 - Subsidies</t>
  </si>
  <si>
    <t>50930 - Sundry Administrative Expenses</t>
  </si>
  <si>
    <t>50938 - Student/Staff Living allowances</t>
  </si>
  <si>
    <t>51502 - Visiting Scholars</t>
  </si>
  <si>
    <t>51503 - Visiting Delegations</t>
  </si>
  <si>
    <t>50957 - Live Ent. - Associated Costs</t>
  </si>
  <si>
    <t>Live Entertainment</t>
  </si>
  <si>
    <t>50958 - Live Ent. - Performance</t>
  </si>
  <si>
    <t>50961 - Clubs &amp; Socs - Related Expenses</t>
  </si>
  <si>
    <t>Clubs and Societies</t>
  </si>
  <si>
    <t>50962 - Clubs &amp; Socs - Claims</t>
  </si>
  <si>
    <t>51301 - L'hold Land, Building &amp; Infrastruct In</t>
  </si>
  <si>
    <t>51302 - L'hold Land, Building &amp; Infrastruct Out</t>
  </si>
  <si>
    <t>51306 - Library &amp; Work of Art In</t>
  </si>
  <si>
    <t>51308 - Library &amp; Work of Art Out</t>
  </si>
  <si>
    <t>49999 - Internal Inwards Reallocation</t>
  </si>
  <si>
    <t>Internal Allocations</t>
  </si>
  <si>
    <t>Internal Allocations - Inward</t>
  </si>
  <si>
    <t>59998 - Prophecy to F1 C/Fwd &amp; Closing Surplus/Deficit Conversion</t>
  </si>
  <si>
    <t>Internal Allocations - Outward</t>
  </si>
  <si>
    <t>59999 - Internal Outwards Reallocation</t>
  </si>
  <si>
    <t>99996 - Accumulated Surplus/Deficit-Projects &amp; Research</t>
  </si>
  <si>
    <t>99999 - Posting Suspense</t>
  </si>
  <si>
    <t>[Time].[Year].&amp;[2013]</t>
  </si>
  <si>
    <t>41615 - State &amp; Local FAG: WA - Research</t>
  </si>
  <si>
    <t>41403 - Onshore International Postgrad Fees Cntl</t>
  </si>
  <si>
    <t>41205 - Domestic Research Fees Control</t>
  </si>
  <si>
    <t>42009 - Equipment Hire</t>
  </si>
  <si>
    <t>51206 - Student Reimbursements</t>
  </si>
  <si>
    <t>49911 - VC Strategic Funds Distributed</t>
  </si>
  <si>
    <t>50039 - Restructure Redundancy Payments General</t>
  </si>
  <si>
    <t>50972 - Partner Payments</t>
  </si>
  <si>
    <t>[Entity].[Hie Reporting Entity].[Entity].&amp;[7]</t>
  </si>
  <si>
    <t>10005 - Bank Account Suspense</t>
  </si>
  <si>
    <t>10022 - Cash at Bank - UCU Ticketek</t>
  </si>
  <si>
    <t>10500 - Inter-Entity Balance account - UC</t>
  </si>
  <si>
    <t>20501 - Inter-Entity Balance account - UC</t>
  </si>
  <si>
    <t>10540 - Inventory Control Account</t>
  </si>
  <si>
    <t>Inventories - UCU Ltd</t>
  </si>
  <si>
    <t>10428 - Improvements (Other Entities Only)</t>
  </si>
  <si>
    <t>10429 - Prov for Dep Improvements</t>
  </si>
  <si>
    <t>20008 - Ticketeck UC Union</t>
  </si>
  <si>
    <t>41805 - Rental &amp; Tariff Internal Recovery</t>
  </si>
  <si>
    <t>42218 - UC, Clubs &amp; Soc's Funding</t>
  </si>
  <si>
    <t>42219 - TPIP Funding</t>
  </si>
  <si>
    <t>41921 - Bev - Alcohol</t>
  </si>
  <si>
    <t>50413 - Depreciation Improvements</t>
  </si>
  <si>
    <t>50968 - Wastage- UCU</t>
  </si>
  <si>
    <t>50960 - TPIP Funding Claims</t>
  </si>
  <si>
    <t>Australian University Sport</t>
  </si>
  <si>
    <t>50963 - AUS Funding claims</t>
  </si>
  <si>
    <t>[Entity].[Hie Reporting Entity].[Entity].&amp;[8]</t>
  </si>
  <si>
    <t>10028 - Receivable - Year End Adjustment</t>
  </si>
  <si>
    <t>10435 - WIP Income</t>
  </si>
  <si>
    <t>20015 - Mastercard Clearing</t>
  </si>
  <si>
    <t>30010 - Issued share capital</t>
  </si>
  <si>
    <t>40204 - Competitive Grant - NATSEM</t>
  </si>
  <si>
    <t>[Entity].[Hie Reporting Entity].[Entity].&amp;[2]</t>
  </si>
  <si>
    <t>10134 - Accounts Receivable-UCC. UCELI</t>
  </si>
  <si>
    <t>20007 - Living Allowance Deposits</t>
  </si>
  <si>
    <t>20024 - College Payables Control</t>
  </si>
  <si>
    <t>20109 - Income in Advance - Deploma</t>
  </si>
  <si>
    <t>20110 - Income in advance - Connect &amp; Prep</t>
  </si>
  <si>
    <t>20113 - Income in Advance-UCELI</t>
  </si>
  <si>
    <t>21405 - Unearned Revenue UCELI</t>
  </si>
  <si>
    <t>21407 - Unearned Revenue UC College</t>
  </si>
  <si>
    <t>30007 - Authorized Capital</t>
  </si>
  <si>
    <t>30008 - Unissued Capital</t>
  </si>
  <si>
    <t>42108 - Forfeited Fees</t>
  </si>
  <si>
    <t>1. first refresh each entity account list</t>
  </si>
  <si>
    <t>3. do pivot table for all entity list</t>
  </si>
  <si>
    <t>University of Canberra - General Ledger Codes Dictionary</t>
  </si>
  <si>
    <t>Natural Account Code</t>
  </si>
  <si>
    <t>Description</t>
  </si>
  <si>
    <t>Glossary</t>
  </si>
  <si>
    <t>Cash at Bank - UC Operating</t>
  </si>
  <si>
    <t>Cash at Bank - Trust</t>
  </si>
  <si>
    <t>Ledger account used for recording transactions relating to third part monies.</t>
  </si>
  <si>
    <t>Bank Account Suspense</t>
  </si>
  <si>
    <t>Cash At Bank - AUSAID</t>
  </si>
  <si>
    <t>Cash at Bank - Public Admin Trust</t>
  </si>
  <si>
    <t>Cash at Bank - UC Foundation General</t>
  </si>
  <si>
    <t>Cash at bank - Call Account (11am call )</t>
  </si>
  <si>
    <t>Ledger account used for recording transactions relating to the temporary cash investments account.</t>
  </si>
  <si>
    <t>Investment - Bank Bills &amp; Interest Bearing Deposits</t>
  </si>
  <si>
    <t>Cash at bank - Cash management call Acc (Trust Monies)</t>
  </si>
  <si>
    <t>Cash at bank - Overseas bank account</t>
  </si>
  <si>
    <t>Ledger account used for recording transactions relating to the University's overseas banking items maintained in USD.</t>
  </si>
  <si>
    <t>Cash at Bank - UC Foundation Endowments</t>
  </si>
  <si>
    <t>Cashiers Floats</t>
  </si>
  <si>
    <t xml:space="preserve">Ledger account used to record the University cashiers float held in various divisions </t>
  </si>
  <si>
    <t>Petty Cash</t>
  </si>
  <si>
    <t>Ledger account used for initial issue or increase of petty cash floats.</t>
  </si>
  <si>
    <t>Cash Advances - Other</t>
  </si>
  <si>
    <t xml:space="preserve">Cash advance to the staff for work related expenses </t>
  </si>
  <si>
    <t>Travel Advances</t>
  </si>
  <si>
    <t>Ledger account used to record advance paid to staff relating to travel allowances until travel cost are acquitted.</t>
  </si>
  <si>
    <t>Travel Credits</t>
  </si>
  <si>
    <t>Ledger account used to record advance paid to Vice Chancellor Group relating to travel and the amount spent used for reconciliation purpose.</t>
  </si>
  <si>
    <t>Cash @ Bank Cameron Student Residences</t>
  </si>
  <si>
    <t>UC Foundation Investments</t>
  </si>
  <si>
    <t>Interfund Loan Account - Prizes</t>
  </si>
  <si>
    <t>Accrued Income - Other</t>
  </si>
  <si>
    <t>Used to record the income that has been earned during an accounting period but not received by the end of it. It is therefore recorded in this account under the concept of accrual accounting.  This account is generally debited and the income for the current</t>
  </si>
  <si>
    <t>Accounts Receivable - General</t>
  </si>
  <si>
    <t>Accounts Receivable - Student Loans</t>
  </si>
  <si>
    <t>Future Income Tax Benefit - NATSEM</t>
  </si>
  <si>
    <t>Used to record NATSEM future income tax benifit.</t>
  </si>
  <si>
    <t>Fee Help Contra account</t>
  </si>
  <si>
    <t>Callista / Cofi Debtor Control</t>
  </si>
  <si>
    <t>Ledger account used to record Callista Invoice raised on students and payment received.</t>
  </si>
  <si>
    <t>Hecs Help Contra Control account</t>
  </si>
  <si>
    <t>Sundry debtors suspense</t>
  </si>
  <si>
    <t>Accommodation debtors control (Starcom)</t>
  </si>
  <si>
    <t>Provision for doubtful debtors</t>
  </si>
  <si>
    <t>Loan Company</t>
  </si>
  <si>
    <t>Ledger account used to record the doubtful debts provisions based on aged debtors analysis.</t>
  </si>
  <si>
    <t>GST Receivable (Accounts payable)</t>
  </si>
  <si>
    <t xml:space="preserve">ledger account used to record the amount receivable on funds lent to custom and excise </t>
  </si>
  <si>
    <t>GST Adjustments</t>
  </si>
  <si>
    <t>Control account used to record the GST paid on creditors invoices which are claimable through the BAS as GST credits.</t>
  </si>
  <si>
    <t>GST Clearing Account</t>
  </si>
  <si>
    <t>Ledger account used to record any minor adjustments or rounding off amounts to the GST account.</t>
  </si>
  <si>
    <t>Finance Lease Receivable - Non Current</t>
  </si>
  <si>
    <t>Ledger account used to record all the transfer from GST receivable and GST paybles the final amout is the monthly BAS payable or refund and any variances will need to be investigated.</t>
  </si>
  <si>
    <t>Finance Lease Receivable - Current</t>
  </si>
  <si>
    <t>College Receivables Control</t>
  </si>
  <si>
    <t>Ledger account used to record all the college receivables.</t>
  </si>
  <si>
    <t>Receipting Suspense</t>
  </si>
  <si>
    <t>College Student Debtors Control</t>
  </si>
  <si>
    <t>Ledger account used to record all the college student receivables.</t>
  </si>
  <si>
    <t>Prepaid Expenses</t>
  </si>
  <si>
    <t>Investments - Long Term</t>
  </si>
  <si>
    <t>Used to record the transactions and balances of funds invested in investments with the maturity period more that 12 months.</t>
  </si>
  <si>
    <t>Assets Clearing Year End Account</t>
  </si>
  <si>
    <t>Used to record the transactions and balances of funds invested in shares of private and listed companies.</t>
  </si>
  <si>
    <t>Capital Works in Progress</t>
  </si>
  <si>
    <t>Account used to transfer the WIP and used for capitalisation.</t>
  </si>
  <si>
    <t xml:space="preserve">Used to record buildings at historical cost. Normally transferred from WIP Capital Construction account   </t>
  </si>
  <si>
    <t>Computer Related Equip (2000 onwards)</t>
  </si>
  <si>
    <t>Purchases of office equipment which have a useful life of more than one year, the cost of which constitutes capital expenditure according to a prescribed expenditure limit and capitalisation policy approved by Finance Committee.</t>
  </si>
  <si>
    <t>Purchases  of computer equipment which have a useful life of more than one year, the cost of which constitutes capital expenditure according to a prescribed expenditure limit and capitalisation policy approved by Finance Committee.</t>
  </si>
  <si>
    <t>No movement in this account. From 2008 this will include Library "General &amp; Permanent Collection"</t>
  </si>
  <si>
    <t>Purchases out of equipment grant of motor vehicles which have a useful life of more than one year, the cost of which constitutes capital expenditure according to a prescribed expenditure limit and capitalisation policy approved by Finance Committee.</t>
  </si>
  <si>
    <t>To records the acquisition/s, whether by purchase or gift, regardless of value, any works of art to the University. It includes paintings, sculptures, etchings, lithographs, etc.</t>
  </si>
  <si>
    <t>Prov for Dep Equipmen</t>
  </si>
  <si>
    <t xml:space="preserve">Used to record value of Land at historical cost. </t>
  </si>
  <si>
    <t>Prov for Dep Comp Equip</t>
  </si>
  <si>
    <t>Prov for Dep Motor V</t>
  </si>
  <si>
    <t>Used to record the provision for depreciation on computer at cost, the provisions are made periodically over the useful economic life of the assets, the corresponding entries are credited to accumulated depreciation computer account.</t>
  </si>
  <si>
    <t>Used to record the provision for depreciation on motor vehicle at cost, the provisions are made periodically over the useful economic life of the assets, the corresponding entries are credited to accumulated depreciation motor vehicle account.</t>
  </si>
  <si>
    <t>Prov for amortisation Infrastructure</t>
  </si>
  <si>
    <t>Prov for amortisation Buildings</t>
  </si>
  <si>
    <t xml:space="preserve">Ledger account used to record the depreciation in relation to Building </t>
  </si>
  <si>
    <t>Software Systems</t>
  </si>
  <si>
    <t>Prov for amortisation Software</t>
  </si>
  <si>
    <t>Purchases  of computer software system which have a useful life of more than one year, the cost of which constitutes capital expenditure according to a prescribed expenditure limit and capitalisation policy approved by Finance Committee.</t>
  </si>
  <si>
    <t>Used to record the provision for amortisation of computer software at cost, the provisions are made periodically over the useful economic life of the assets, the corresponding entries are credited to accumulated amortisation of computer software account.</t>
  </si>
  <si>
    <t>Prov for Dep Library Collection</t>
  </si>
  <si>
    <t>Building assets for commercial leasing purpose &amp; these are held for sale</t>
  </si>
  <si>
    <t>Sale and Lease Back Asset Clearing Account</t>
  </si>
  <si>
    <t>Library - Closed Collections</t>
  </si>
  <si>
    <t>Account used to record rare book collection, children's book collection, clough collection and separately listed books.</t>
  </si>
  <si>
    <t>Right to receive new and existing accommodation</t>
  </si>
  <si>
    <t>Library - Reference Collections</t>
  </si>
  <si>
    <t>Account used to record the accumulated depreciation for library collections.</t>
  </si>
  <si>
    <t>Prov for Dep Fixtures and Fittings</t>
  </si>
  <si>
    <t>Account used to record all the assets procurement under sale and lease back arrangements.</t>
  </si>
  <si>
    <t>Account used to record the right to receive under PPP arrangements with CLV.</t>
  </si>
  <si>
    <t>Prov for Dep Strategic Initiatives</t>
  </si>
  <si>
    <t>Inter-Entity Balance account - UC</t>
  </si>
  <si>
    <t>ONLY FOR SYSTEM GENERATED JNLS BETWEEN ENTITIES</t>
  </si>
  <si>
    <t>Inter-Entity Balance account - UCC</t>
  </si>
  <si>
    <t>Loan account  with regard to payments made on behalf of college</t>
  </si>
  <si>
    <t>Inter-Entity Balance account - UCU</t>
  </si>
  <si>
    <t>Loan account  with regard to payments made on behalf of UCU</t>
  </si>
  <si>
    <t>Inter-Entity Balance account - NATSEM</t>
  </si>
  <si>
    <t>Loan account  with regard to payments made on behalf of NATSEM</t>
  </si>
  <si>
    <t>Inter-Entity Balance account - Padmin Trust</t>
  </si>
  <si>
    <t>Inter-Entity Balance account - Customs Centre</t>
  </si>
  <si>
    <t>Loan account  with regard to payments made on behalf of Customs Centre</t>
  </si>
  <si>
    <t>Inter-Entity Balance account - Weedon Trust</t>
  </si>
  <si>
    <t>Inter-Entity Balance account - CRC Invasive</t>
  </si>
  <si>
    <t>Loan account  with regard to payments made on behalf of CRC Invasive</t>
  </si>
  <si>
    <t>Inter-Entity Balance account - Mulangga Trust</t>
  </si>
  <si>
    <t>Inter-Entity Balance account - CRC e-Water</t>
  </si>
  <si>
    <t>Loan account  with regard to payments made on behalf of CRC e-Water</t>
  </si>
  <si>
    <t>GST Payable (Accounts receivable)</t>
  </si>
  <si>
    <t>Loan account with regard to payments made on behalf of Padmin trust</t>
  </si>
  <si>
    <t>Provision-DEEWR Overpayment</t>
  </si>
  <si>
    <t>Loan account with regard to payments made on behalf of Weedon trust</t>
  </si>
  <si>
    <t>Loan account  with regard to payments made on behalf of Mulangga trust</t>
  </si>
  <si>
    <t>Inventory Control Account</t>
  </si>
  <si>
    <t>Account used to record the purchase and use of inventory.</t>
  </si>
  <si>
    <t>Payroll Tax Payable</t>
  </si>
  <si>
    <t xml:space="preserve">Holding account used to record the Payroll tax liability generated each pay by HR. The HR posting represents what is payable via accounts payable to the various state and territory revenue offices. </t>
  </si>
  <si>
    <t>Creditors' Control Account</t>
  </si>
  <si>
    <t>Ledger control account for  Accounts Payable module. Creditor invoices for payment are processed to appropriate expense accounts with the offset to the control until the payment is made from the bank  .</t>
  </si>
  <si>
    <t>Accrued Expenses</t>
  </si>
  <si>
    <t>Student / Staff Payables Control</t>
  </si>
  <si>
    <t>International Commissions Prepaid</t>
  </si>
  <si>
    <t xml:space="preserve">Payments we make to agencies that recruit students from overseas to come and study at the University of Canberra.  They charge a percentage per student </t>
  </si>
  <si>
    <t>Living Allowance Deposits</t>
  </si>
  <si>
    <t xml:space="preserve">This is money collected primarily via the Elicos Centre from various overseas Universities who have students coming to the University of Canberra to study English for short periods of time.  The money is then paid out of this natural accounts to people who put these students up in their homes for the duration of their stay </t>
  </si>
  <si>
    <t>Ticketeck UC Union</t>
  </si>
  <si>
    <t>Ledger account used to record the locker deposits from students for lockers at vrious points of the UC</t>
  </si>
  <si>
    <t>Workers Compensation Premium</t>
  </si>
  <si>
    <t xml:space="preserve">Ledger account used to record the workers compensation insurance premium payables via payroll upload. </t>
  </si>
  <si>
    <t>Amenities and Services Clearing</t>
  </si>
  <si>
    <t>Ledger account used to record the amenities and services fees received on behalf of the union from students and paid to Union</t>
  </si>
  <si>
    <t>Mastercard Clearing</t>
  </si>
  <si>
    <t>Diners Club Card Clearing</t>
  </si>
  <si>
    <t>Overseas Help in Advance</t>
  </si>
  <si>
    <t>Ledger account used to record amount paid to students to travel overseas on field trips. It should be a clearing account.</t>
  </si>
  <si>
    <t>Control account used to record the GST charged on debtors invoices which are due to the ATO through the BAS.</t>
  </si>
  <si>
    <t>Fees Received in Advance - Students</t>
  </si>
  <si>
    <t>Control account used to record the fees received in advance from the students.</t>
  </si>
  <si>
    <t>College Payables Control</t>
  </si>
  <si>
    <t>Ledger account used to record transactions relating to UCC payables. NOT APPLICABLE TO UC</t>
  </si>
  <si>
    <t>Payroll Clearing Account</t>
  </si>
  <si>
    <t>Finance Lease Liability Current</t>
  </si>
  <si>
    <t>Account balance should be zero</t>
  </si>
  <si>
    <t>Salary Accrual Account</t>
  </si>
  <si>
    <t>Ledger account used to record the salary accruals especially at the YEAR END.</t>
  </si>
  <si>
    <t>Operating Lease Creditors' Control Account</t>
  </si>
  <si>
    <t>Ledger account used to record the amount due under a operating lease arrangements especially the IT Assets.</t>
  </si>
  <si>
    <t>Health Insurance Fees - Post 2007</t>
  </si>
  <si>
    <t>FBT Provision</t>
  </si>
  <si>
    <t>This account is used for accrual of fringe benefit tax on a quarterly basis.</t>
  </si>
  <si>
    <t>Burmese victims fund</t>
  </si>
  <si>
    <t>Income in Advance</t>
  </si>
  <si>
    <t xml:space="preserve">Ledger account used to record income received in advance </t>
  </si>
  <si>
    <t>Accommodation Fees in Advance</t>
  </si>
  <si>
    <t>Ledger account used to record the accomodation fees billed before the term commence.</t>
  </si>
  <si>
    <t>Residential Student Organisation</t>
  </si>
  <si>
    <t>Ledger account used to record the amount collected from the students but payable to Union, and this is a clearing account.</t>
  </si>
  <si>
    <t>Unearned Revenue HECS - Up Front</t>
  </si>
  <si>
    <t xml:space="preserve">Ledger account used to record the amount received in advance in relation to HECS payment </t>
  </si>
  <si>
    <t>Residence Laundry</t>
  </si>
  <si>
    <t>Ledger account used to record the amount payable to residence laundry services</t>
  </si>
  <si>
    <t>Advance Aid- USA</t>
  </si>
  <si>
    <t>Union Staff Buyout</t>
  </si>
  <si>
    <t>Ledger account used to record payments by Union to cover UC staff secondment to Union.</t>
  </si>
  <si>
    <t>Income in Advance - Deploma</t>
  </si>
  <si>
    <t>Ledger account used to record payments received in advance for the diploma courses.</t>
  </si>
  <si>
    <t>Income in advance - Connect &amp; Prep</t>
  </si>
  <si>
    <t>Ledger account used to record payments received in advance for the connect and prep..</t>
  </si>
  <si>
    <t>Retention Money</t>
  </si>
  <si>
    <t>Account used to record the retention money held on all the capital works.</t>
  </si>
  <si>
    <t>Accrued Salaries &amp; Wages</t>
  </si>
  <si>
    <t>Account used to accrue salary and wages</t>
  </si>
  <si>
    <t>Provision for Long Service Leave</t>
  </si>
  <si>
    <t>Provision for Annual Leave</t>
  </si>
  <si>
    <t>Provision-Long Service Leave Non Current</t>
  </si>
  <si>
    <t>Ledger account used for providing DEEWR re-draw due to under enrollment.</t>
  </si>
  <si>
    <t>Lease incentive-NATSEM</t>
  </si>
  <si>
    <t xml:space="preserve">Ledger account used to record any amount payable to the staff as ex gratia payment </t>
  </si>
  <si>
    <t>Deferred Income - Current</t>
  </si>
  <si>
    <t>Deferred  Income - Non Current</t>
  </si>
  <si>
    <t>Ledger account used to record all the inter entity tranasctions relating to UCC and UC</t>
  </si>
  <si>
    <t>Amounts payable to UCC</t>
  </si>
  <si>
    <t>Amounts payable to UCU</t>
  </si>
  <si>
    <t>Amounts payable to NATSEM</t>
  </si>
  <si>
    <t>Amounts payable to CCES</t>
  </si>
  <si>
    <t>Amounts payable to CRC Invasive.</t>
  </si>
  <si>
    <t>Amounts payable to CRC e-Water</t>
  </si>
  <si>
    <t xml:space="preserve">Amounts payable to Padmin trust </t>
  </si>
  <si>
    <t>Amounts payable to Weedon trust</t>
  </si>
  <si>
    <t>Amounts payable to Mulangga trust</t>
  </si>
  <si>
    <t>Finance Lease Liability Non-Current</t>
  </si>
  <si>
    <t>Unearned Revenue Domestic Nonaward Fees Control</t>
  </si>
  <si>
    <t>Unearned Revenue Domestic Postgraduate Fees Contl</t>
  </si>
  <si>
    <t>Unearned Revenue Domestic Research Fees Control</t>
  </si>
  <si>
    <t>Unearned Revenue Domestic Undergraduate</t>
  </si>
  <si>
    <t>Unearned Revenue Onshore International Nonaward Fees Cntl</t>
  </si>
  <si>
    <t>Unearned Revenue Onshore International Undergrad Fee Cntl</t>
  </si>
  <si>
    <t>SAS billings for Term 1of following year for Onshore International Undergraduate</t>
  </si>
  <si>
    <t>Unearned Revenue Onshore International Postgrad Fees Cntl</t>
  </si>
  <si>
    <t>Unearned Revenue Onshore International Research Fees Cntl</t>
  </si>
  <si>
    <t>Unearned Revenue UCELI</t>
  </si>
  <si>
    <t>Unearned Revenue UC College</t>
  </si>
  <si>
    <t>Capital Accumulation</t>
  </si>
  <si>
    <t>This account is used as a posting account in regard to accumulated capital</t>
  </si>
  <si>
    <t>Surplus/Deficit for the Period</t>
  </si>
  <si>
    <t xml:space="preserve">This account is used to record the surplus or deficit for the current year </t>
  </si>
  <si>
    <t>Surplus/Deficit for the Period - Trust</t>
  </si>
  <si>
    <t xml:space="preserve">This account is used to record the surplus or deficit for the current year in relations to the trust </t>
  </si>
  <si>
    <t>Accumulated Surplus/Deficit</t>
  </si>
  <si>
    <t>This account is used as a posting account in regard to accumulated surplus and deficits.</t>
  </si>
  <si>
    <t>University SSBF Trust Fund Balance</t>
  </si>
  <si>
    <t>Ledger account used to record transactions relating to University SSBF trust fund balance.</t>
  </si>
  <si>
    <t>Retirement Benefits Fund</t>
  </si>
  <si>
    <t xml:space="preserve">This account is used to record thr retirement benefits fund payable </t>
  </si>
  <si>
    <t>Authorized Capital</t>
  </si>
  <si>
    <t xml:space="preserve">This account is used to record the amount of authorised share capital issued </t>
  </si>
  <si>
    <t>Unissued Capital</t>
  </si>
  <si>
    <t xml:space="preserve">This account is used to record the amount of authorised share capital not yet called </t>
  </si>
  <si>
    <t>Prior year adjustments</t>
  </si>
  <si>
    <t>This accounts is used to record transactions relating to the previous years adjustments arising as a result of correction of fundamentals errors or changes in the accounting policy.</t>
  </si>
  <si>
    <t>Issued share capital</t>
  </si>
  <si>
    <t>Account used to record the issued share capital.</t>
  </si>
  <si>
    <t>Asset Revaluation Reserve - Land</t>
  </si>
  <si>
    <t>This reserve records the revaluation of  land.</t>
  </si>
  <si>
    <t>Asset Revaluation Reserve - Buildings</t>
  </si>
  <si>
    <t>This reserve records the revaluation of  Buildings</t>
  </si>
  <si>
    <t>Asset Revaluation Reserve - Infrastrt</t>
  </si>
  <si>
    <t>This reserve records the revaluation of  Infrastructure</t>
  </si>
  <si>
    <t>Asset Revaluation Reserve - Plant Eqp</t>
  </si>
  <si>
    <t>This reserve records the revaluation of  Plant and Equipments</t>
  </si>
  <si>
    <t>Asset Revaluation Reserve - Computers</t>
  </si>
  <si>
    <t xml:space="preserve">This reserve records the revaluation of  Computers </t>
  </si>
  <si>
    <t>Asset Revaluation Reserve - Vehicles</t>
  </si>
  <si>
    <t xml:space="preserve">This reserve records the revaluation of  Motor Vehicles </t>
  </si>
  <si>
    <t>Asset Revaluation Reserve - Art</t>
  </si>
  <si>
    <t xml:space="preserve">This reserve records the revaluation of  Work of Art </t>
  </si>
  <si>
    <t>Asset Revaluation Reserve - Library Coll</t>
  </si>
  <si>
    <t xml:space="preserve">This reserve records the revaluation of  Library collections </t>
  </si>
  <si>
    <t>Revenue</t>
  </si>
  <si>
    <t>HECS Repayment</t>
  </si>
  <si>
    <t>HECS Funding</t>
  </si>
  <si>
    <t>HECS - Students Up Front Payment</t>
  </si>
  <si>
    <t>FEE HELP Advance Funding</t>
  </si>
  <si>
    <t>Competitive Grant - NATSEM</t>
  </si>
  <si>
    <t>Account used to record the competitive grants of NATSEM.</t>
  </si>
  <si>
    <t>Aust Post Grad Awards 2002 onwards</t>
  </si>
  <si>
    <t>Aust Post Grad Awards Pre 2001</t>
  </si>
  <si>
    <t>Internat Post Grad Research Schol</t>
  </si>
  <si>
    <t>Superannuation Grants</t>
  </si>
  <si>
    <t>Capital Development Pool</t>
  </si>
  <si>
    <t>Equity Program</t>
  </si>
  <si>
    <t>Workplace Reform Funds</t>
  </si>
  <si>
    <t>Indigenous Support Fund</t>
  </si>
  <si>
    <t>Workplace Productivity Program</t>
  </si>
  <si>
    <t>Collaboration &amp; Structural Reform/Other</t>
  </si>
  <si>
    <t>Better Universities Renewal Funding</t>
  </si>
  <si>
    <t>Indigenous Access Scholarship</t>
  </si>
  <si>
    <t>Endowment &amp; Infrastructure Funding</t>
  </si>
  <si>
    <t>Short Course and Other Fees</t>
  </si>
  <si>
    <t xml:space="preserve">Revenue generated from tution fees for UC College Diploma program and UC College start program. </t>
  </si>
  <si>
    <t>Course Fees - Full Fee Programme</t>
  </si>
  <si>
    <t>Income earned from WBC-Australian full fee program and Graduate Certificate in Physics.</t>
  </si>
  <si>
    <t>Tuition &amp; Course Fees Internal Recovery</t>
  </si>
  <si>
    <t>Revenue generated from recovering part of the tution fees from students.</t>
  </si>
  <si>
    <t>Domestic Nonaward Fees Control</t>
  </si>
  <si>
    <t>Revenue generated from UC Domestic Non-Award Current Year Tution fees and UCBC Domestic Non-Award Current Year Tutition Fees.</t>
  </si>
  <si>
    <t>Domestic Postgraduate Fees Contl</t>
  </si>
  <si>
    <t>Revenue generated from UCBC Domestic Postgraduate Current year Tution fees, UC Domestic Postgraduate Current Year Tution Fees and Grade Certificate Inclusive Education - Non Standard.</t>
  </si>
  <si>
    <t>Domestic Research Fees Control</t>
  </si>
  <si>
    <t xml:space="preserve">Revenue generated from UC Domestic Research Current Year Tution fees. </t>
  </si>
  <si>
    <t>Domestic Undergraduate</t>
  </si>
  <si>
    <t>Revenue generated from UC Domestic Undergraduate Current Year Tution Fees.</t>
  </si>
  <si>
    <t>International Student Tuition Fees</t>
  </si>
  <si>
    <t>Revenue generated from WBC- Internatioanl Student Tution Fees, AIM-BBA (Singapore), AIM(BBA)  Hong Kong, Marketing Communication ( Informatics Sigapore) and Marketing Communications ( Informatics Hong Kong)</t>
  </si>
  <si>
    <t>Offshore International Postgra</t>
  </si>
  <si>
    <t>Revenue generated from MBA Mingbo University China, AIM - MBA (Sigapore), MBA Ecust Shanghi, Master of education, Harbin Normal University China, MA Tesol, Harbin Normal University China, Master of Marketing Communication - Informatics Singapore, MA Tesol Jiangxi China, Hangzou University China, Master of marketing Communications - Informatics Hong Kong and MA Tesol Vietnam.</t>
  </si>
  <si>
    <t>Onshore International Nonaward Fees Cntl</t>
  </si>
  <si>
    <t>Revenue generated from UC Internatioanl No-Award Current year Tution Fees.</t>
  </si>
  <si>
    <t>Onshore International Undergrad Fee Cntl</t>
  </si>
  <si>
    <t>Revenue generated from UC Internatioanl Undergraduate Current Year tution Fees and UCBC Internatioanl Undergraduate Current Year Tution Fees.</t>
  </si>
  <si>
    <t>Onshore International Postgrad Fees Cntl</t>
  </si>
  <si>
    <t>Revenue generated from UC International Postgraduate Current Year Tution Fees and UCBC Internatioanl Postgraduate Current Year tution Fees.</t>
  </si>
  <si>
    <t>Onshore International Research Fees Cntl</t>
  </si>
  <si>
    <t>Revenue generated from UC Internatioanl Research Current Year Tution Fees.</t>
  </si>
  <si>
    <t>ELICOS Course Fees</t>
  </si>
  <si>
    <t>Revenue generated from UCELI Enrolment Fees.</t>
  </si>
  <si>
    <t>Research Consultancy Revenue</t>
  </si>
  <si>
    <t>Income generated from research consultancy work done by any faculties</t>
  </si>
  <si>
    <t>External Consultancy Revenue</t>
  </si>
  <si>
    <t xml:space="preserve">Income generated from consultancy works done for external clients  </t>
  </si>
  <si>
    <t>Bank Account Interest Income</t>
  </si>
  <si>
    <t>Interest earned from bank deposits</t>
  </si>
  <si>
    <t>Bank Bill Interest Income</t>
  </si>
  <si>
    <t xml:space="preserve">Interest earned from bill deposits </t>
  </si>
  <si>
    <t>Call Account Interest</t>
  </si>
  <si>
    <t xml:space="preserve">Interest earned from call account deposits </t>
  </si>
  <si>
    <t xml:space="preserve">Interest earned from term deposits </t>
  </si>
  <si>
    <t>Loan Interest Income</t>
  </si>
  <si>
    <t>Rental Income</t>
  </si>
  <si>
    <t>Revenue earned from renting the UC commercial centres (170 haydon drive &amp; UC Innovation centre) and other business activity.</t>
  </si>
  <si>
    <t>Residential Tariffs - Student Semester</t>
  </si>
  <si>
    <t xml:space="preserve">Revenue earned from students with regards to providing accommodation during the semester </t>
  </si>
  <si>
    <t>Residential Tariffs - Student Vacation</t>
  </si>
  <si>
    <t>Revenue earned from students with regard to providing accommodation during vacation</t>
  </si>
  <si>
    <t>Residential Tariffs - Conferences</t>
  </si>
  <si>
    <t>Revenue earned from students with regards to providing accommodation during conferences</t>
  </si>
  <si>
    <t>Rental &amp; Tariff Internal Recovery</t>
  </si>
  <si>
    <t>Revenue generated from recovery made on rental tariff</t>
  </si>
  <si>
    <t>Residential Tariffs - Other</t>
  </si>
  <si>
    <t xml:space="preserve">Income generated from any other tariff on residential operation </t>
  </si>
  <si>
    <t>Sales &amp; Services Income - Publications/Printings</t>
  </si>
  <si>
    <t>Income generated from publications and printings oustide bodies by request.</t>
  </si>
  <si>
    <t>Sales &amp; Services Income - Mailings/Postings</t>
  </si>
  <si>
    <t>Income generated from mailings and postings</t>
  </si>
  <si>
    <t>Sales &amp; Services Income - Government</t>
  </si>
  <si>
    <t>Sales &amp; Services Income - CRC/Corp Bodies</t>
  </si>
  <si>
    <t>Income generated from CRC/ Corp bodies. Such as CRCs, NATSEM &amp; AMTOS</t>
  </si>
  <si>
    <t>Sales &amp; Services Income - Other Universities/Institutions</t>
  </si>
  <si>
    <t>Sales &amp; Services Income - General</t>
  </si>
  <si>
    <t xml:space="preserve">Income generated from any other sources which cannot be classified in to any of the specific GL account. Sales to organisations other than above. </t>
  </si>
  <si>
    <t>Miscellaneous Income</t>
  </si>
  <si>
    <t>Health Consulting Income</t>
  </si>
  <si>
    <t xml:space="preserve">Revenue earned from health consulting activities. Fees for health services to staff &amp; students by the health services. </t>
  </si>
  <si>
    <t>Internet Access Fees</t>
  </si>
  <si>
    <t xml:space="preserve">Revenue earned from providing internet access to UC students </t>
  </si>
  <si>
    <t>Staff ID badges</t>
  </si>
  <si>
    <t>Revenue earned from providing staff ID badges</t>
  </si>
  <si>
    <t>Child care centre fees</t>
  </si>
  <si>
    <t xml:space="preserve">Revenue earned from child care center </t>
  </si>
  <si>
    <t>Catering</t>
  </si>
  <si>
    <t>External Administrative Charges - UCC</t>
  </si>
  <si>
    <t xml:space="preserve">Income generated from administration of UCC </t>
  </si>
  <si>
    <t>External Administrative Charges - CRCs</t>
  </si>
  <si>
    <t xml:space="preserve">Income generated from administration of CRC </t>
  </si>
  <si>
    <t>External Administrative Charges - Corp Bodies</t>
  </si>
  <si>
    <t xml:space="preserve">Income generated from administration of Corp bodies </t>
  </si>
  <si>
    <t>External Administrative Charges - IELTS</t>
  </si>
  <si>
    <t xml:space="preserve">Income generated from administration of IELTS </t>
  </si>
  <si>
    <t>External Administrative Charges - CSS</t>
  </si>
  <si>
    <t>Income generated from administration of CSS</t>
  </si>
  <si>
    <t>External Administrative Charges - General</t>
  </si>
  <si>
    <t xml:space="preserve">Income generated from administration of a division or organisation, where it cannot be classified in to any of the specific GL account. </t>
  </si>
  <si>
    <t>Sale of minor equipment</t>
  </si>
  <si>
    <t>Proceeds of sale of equipement that was originally purchased for under $5,000</t>
  </si>
  <si>
    <t>Bev - Alcohol</t>
  </si>
  <si>
    <t>Sales - Consumables</t>
  </si>
  <si>
    <t>Sales - Service</t>
  </si>
  <si>
    <t xml:space="preserve">Income generated from Sale of services, where it cannot be classified in to any of the specific GL account. </t>
  </si>
  <si>
    <t>Sponsorships</t>
  </si>
  <si>
    <t xml:space="preserve">Income generated from sponsorship, where it cannot be classified in to any of the specific GL account. </t>
  </si>
  <si>
    <t>Staff Hire</t>
  </si>
  <si>
    <t xml:space="preserve">Income generated from staff hire, where it cannot be classified in to any of the specific GL account. </t>
  </si>
  <si>
    <t>Venue Hire</t>
  </si>
  <si>
    <t xml:space="preserve">Income generated from venue hire, where it cannot be classified in to any of the specific GL account. </t>
  </si>
  <si>
    <t>Revenue earned in the form of commissions.</t>
  </si>
  <si>
    <t>Royalties</t>
  </si>
  <si>
    <t>Revenue to the University for release of royalties material for which the University holds copyright, for author royalties for co-authored publications, or for copyright held as a bequest.</t>
  </si>
  <si>
    <t>Photocopying income</t>
  </si>
  <si>
    <t>Discount Received</t>
  </si>
  <si>
    <t xml:space="preserve">Revenue earned from discount received </t>
  </si>
  <si>
    <t>Library fine</t>
  </si>
  <si>
    <t>Income generated from library fines from students</t>
  </si>
  <si>
    <t>Income generated from hiring the UC facilities. Such as Boiler house &amp; other buildings.</t>
  </si>
  <si>
    <t>Gain on Disposal of Assets</t>
  </si>
  <si>
    <t>Records the profit arising from the sale, trade-in or write-off of assets.</t>
  </si>
  <si>
    <t>Equipment Hire</t>
  </si>
  <si>
    <t xml:space="preserve">Income generated from equipment hire, where it cannot be classified in to any of the specific GL account. </t>
  </si>
  <si>
    <t>Courtesy Borrower Fees</t>
  </si>
  <si>
    <t>Document Fees</t>
  </si>
  <si>
    <t xml:space="preserve">Income generated from documentation fees </t>
  </si>
  <si>
    <t>Examination Fees</t>
  </si>
  <si>
    <t xml:space="preserve">Income earned in the form of examinations fees </t>
  </si>
  <si>
    <t>Late Fees</t>
  </si>
  <si>
    <t>Includes fines for parking, library book fines, late payment of fees for enrolment.</t>
  </si>
  <si>
    <t>Lodgment Fees</t>
  </si>
  <si>
    <t xml:space="preserve">Revevenue generated in relation to lodgements </t>
  </si>
  <si>
    <t>Medical Licensing fees</t>
  </si>
  <si>
    <t>Student Res Orientation Prog Fees</t>
  </si>
  <si>
    <t xml:space="preserve">income generated from student in relation to student orientation programme </t>
  </si>
  <si>
    <t>ARC Future Fellowships</t>
  </si>
  <si>
    <t>State &amp; Local Govt FAG - South Australia</t>
  </si>
  <si>
    <t>Research Contracts</t>
  </si>
  <si>
    <t xml:space="preserve">Income genearted from non-govt providers for research at various faculties </t>
  </si>
  <si>
    <t>International Research Funding</t>
  </si>
  <si>
    <t>Income or other contributions derived from Overseas Entities for written or verbally contracted RESEARCH services or activities undertaken by the University.</t>
  </si>
  <si>
    <t>AUS Funding</t>
  </si>
  <si>
    <t>UC, Clubs &amp; Soc's Funding</t>
  </si>
  <si>
    <t>Income or other contributions UC, Clubs and social funding; which cannot be classified in to any other GL accounts.</t>
  </si>
  <si>
    <t>TPIP Funding</t>
  </si>
  <si>
    <t>Dividend Received</t>
  </si>
  <si>
    <t>Dividends received from securities.</t>
  </si>
  <si>
    <t>Donations and Gifts Received</t>
  </si>
  <si>
    <t>Donations (Cash and Inkind) to the University from individuals, groups and corporations to be used at the University's discretion. Discuss with Finance &amp; Business Services any In Kind (non-cash) donations received.</t>
  </si>
  <si>
    <t>Scholarships &amp; Prizes</t>
  </si>
  <si>
    <t>CRC Income</t>
  </si>
  <si>
    <t>Materials Fees</t>
  </si>
  <si>
    <t>Income generated from materail sold to students. Such as supplies for studies.</t>
  </si>
  <si>
    <t>Insurance Recoveries</t>
  </si>
  <si>
    <t>Revenue received from insurance policy claims.</t>
  </si>
  <si>
    <t>Salaries &amp; On Costs Recovered</t>
  </si>
  <si>
    <t xml:space="preserve">Income earned by recovering certain cost already incurred  from staff salary cost </t>
  </si>
  <si>
    <t>Travel &amp; Travel Related Recoveries</t>
  </si>
  <si>
    <t>Superannuation Administration Income</t>
  </si>
  <si>
    <t>Bad Debts Recovered</t>
  </si>
  <si>
    <t>Recovery of bad debts previously written off.</t>
  </si>
  <si>
    <t>Telephone Income</t>
  </si>
  <si>
    <t xml:space="preserve">Income generated from recovering the telephone expenses incurred  from staff and students </t>
  </si>
  <si>
    <t>Revaluation Revenue</t>
  </si>
  <si>
    <t>Foreign Exchange Gains</t>
  </si>
  <si>
    <t>Administrative Overhead Recovery - CRCs</t>
  </si>
  <si>
    <t>Reimbursement Income generated from funds spent on behalf of external bodies.</t>
  </si>
  <si>
    <t>Administrative Overhead Recovery - Corp Bodies</t>
  </si>
  <si>
    <t xml:space="preserve">Income generated from recovering the Administration overhead  of corporate bodies </t>
  </si>
  <si>
    <t>Administrative Overhead Recovery - Other Externals</t>
  </si>
  <si>
    <t>Income generated from recovering the Administration overhead  from external firms</t>
  </si>
  <si>
    <t>Asset Clearing Account-Cash Proceeds on disposal assets In</t>
  </si>
  <si>
    <t xml:space="preserve">Revenue generated from disposal of assets </t>
  </si>
  <si>
    <t>Asset Clearing Account-Cash Proceeds on Disposal Assets Out</t>
  </si>
  <si>
    <t xml:space="preserve">Clearing account for disposal of assets </t>
  </si>
  <si>
    <t>Salary Acad Full Time Permanent</t>
  </si>
  <si>
    <t>Salary cost for staff whose salary is full time permanent under the salary structure.  Employment conditions are covered by the UC Enterprise Agreement.</t>
  </si>
  <si>
    <t>Salary Academic Sessional</t>
  </si>
  <si>
    <t>Salary cost for part-time tutors, lecturers and demonstrators, including those involved in presenting courses and the   salaries are related to the academic salary structure and conditions are governed by the UC Enterp</t>
  </si>
  <si>
    <t>Salary Acad Long Service Leave</t>
  </si>
  <si>
    <t>Salary cost provided based on the long service leave entitlement of all the full time permanent staff.</t>
  </si>
  <si>
    <t>Termination Expenses Academic</t>
  </si>
  <si>
    <t>Cost of terminating the acadameic staff, this will include the terminal benefit and any redundancy payments or golden hand shake package.</t>
  </si>
  <si>
    <t>Salary Acad Student Practice Supervision</t>
  </si>
  <si>
    <t>Cost of salary incurred in relation to student practice supervisons.</t>
  </si>
  <si>
    <t>Salary General Full Time Permanent</t>
  </si>
  <si>
    <t>Salary cost for genearl staff whose salary is full time permanent under the salary structure.  Employment conditions are covered by the UC Enterprise Agreement.</t>
  </si>
  <si>
    <t>Salary General Casual</t>
  </si>
  <si>
    <t>Salary cost incurred for casual staff carrying out the general work of the UC.</t>
  </si>
  <si>
    <t>Salary General Long Service Leave</t>
  </si>
  <si>
    <t>Salary cost provided general staff based on the long service leave entitlement of all the full time permanent staff.</t>
  </si>
  <si>
    <t>Salary General Overtime</t>
  </si>
  <si>
    <t>Overtime cost for genearl staff whose salary is full time permanent under the salary structure.  Employment conditions are covered by the UC Enterprise Agreement.</t>
  </si>
  <si>
    <t>Salary General Shift Loading</t>
  </si>
  <si>
    <t xml:space="preserve">Salary cost provided general staff based on the shift loading arrangements covered by the UC enterprise agreement.  </t>
  </si>
  <si>
    <t>Termination Expenses General</t>
  </si>
  <si>
    <t>Cost of terminating the general staff this will include the terminal benefit and any redundancy payments or golden hand shake package.</t>
  </si>
  <si>
    <t>Salary General Stipend Non Taxed</t>
  </si>
  <si>
    <t>Scholarship/Ausaid payments made to students that are not taxed and do not require group certificate, funding on the majority of these recovered via AUSAID, DEST funding and external bodies. The VC payments are paid by the university.</t>
  </si>
  <si>
    <t>College Superannuation</t>
  </si>
  <si>
    <t>University's contribution to employee superannuation schemes for the University college  staff.</t>
  </si>
  <si>
    <t>Commonwealth Superannuation Academic</t>
  </si>
  <si>
    <t>University's contribution to employee superannuation schemes under the commonwealth i.e. CSS / PSS for University  academic  staff.</t>
  </si>
  <si>
    <t>UniSuper Academic</t>
  </si>
  <si>
    <t>University's contribution to employee superannuation schemes for University  staff.</t>
  </si>
  <si>
    <t>TESS Academic</t>
  </si>
  <si>
    <t xml:space="preserve">Unisuper award plus plan, Academic salaries </t>
  </si>
  <si>
    <t>Commonwealth 3% Academic</t>
  </si>
  <si>
    <t xml:space="preserve">Academic old Comsuper </t>
  </si>
  <si>
    <t>Payroll Tax on Salary Academics</t>
  </si>
  <si>
    <t>Payroll tax on the salary of the academic staff.</t>
  </si>
  <si>
    <t>Payroll Tax on Fringe Benefit Acad &amp; Gen</t>
  </si>
  <si>
    <t>Tax applicable on the fringe benefit academic staff.</t>
  </si>
  <si>
    <t>Payroll Tax on Superannuation Academic</t>
  </si>
  <si>
    <t>Tax applicable on the superannuation of academic staff.</t>
  </si>
  <si>
    <t>Workers' Compensation Academic</t>
  </si>
  <si>
    <t>Levy applied through the payroll system at a predetermined rate on gross salaries for indemnity against workers compensation costs for academic staff.</t>
  </si>
  <si>
    <t>Annual Leave Provision Movement Academic</t>
  </si>
  <si>
    <t>Increase or decrease in the provision for annual leave of the academic staff.</t>
  </si>
  <si>
    <t>Long Serv Leave Provsn Movement Academic</t>
  </si>
  <si>
    <t>Increase or decrease in the provision for long service  leave of the academic staff.</t>
  </si>
  <si>
    <t>College Superannuation General</t>
  </si>
  <si>
    <t>University's contribution to employee superannuation schemes for University  college staff.</t>
  </si>
  <si>
    <t>Commonwealth Superannuation General</t>
  </si>
  <si>
    <t>University's contribution to employee superannuation schemes under the commonwealth i.e. CSS / PSS for University   general staff.</t>
  </si>
  <si>
    <t>UniSuper General</t>
  </si>
  <si>
    <t>University's contribution to employee superannuation schemes - Unisuper for University  staff.</t>
  </si>
  <si>
    <t>TESS General</t>
  </si>
  <si>
    <t xml:space="preserve">Unisuper award plus plan, General salaries </t>
  </si>
  <si>
    <t>Commonwealth 3% General</t>
  </si>
  <si>
    <t>Private Superannuation Funds-General</t>
  </si>
  <si>
    <t>Employer super contribution on behalf of General staff to non-employer sponsored Superannuation funds</t>
  </si>
  <si>
    <t>Payroll Tax on Salary General</t>
  </si>
  <si>
    <t>Payroll tax on the salary of the general staff.</t>
  </si>
  <si>
    <t>General - Payroll Tax on Superannuation</t>
  </si>
  <si>
    <t>Tax applicable on the superannuation of general staff.</t>
  </si>
  <si>
    <t>Workers' Compensation General</t>
  </si>
  <si>
    <t>Levy applied through the payroll system at a predetermined rate on gross salaries for indemnity against workers compensation costs for general administrative staff.</t>
  </si>
  <si>
    <t>Annual Leave Provision General</t>
  </si>
  <si>
    <t>Long Serv Leave Provsn  General</t>
  </si>
  <si>
    <t>Cost of long service leave entitlement of general staff.</t>
  </si>
  <si>
    <t>Head of Discipline Allowance</t>
  </si>
  <si>
    <t>This account used to record allowances paid to Head of Discipline for research and professional activities.</t>
  </si>
  <si>
    <t>Sal-Academic Additional Staff Teaching</t>
  </si>
  <si>
    <t>Salary cost incurred for academic staff in relation to additional teaching requirements.</t>
  </si>
  <si>
    <t>Sal-General Additional Staff Teaching</t>
  </si>
  <si>
    <t>Salary cost incurred for general staff in relation to additional teaching requirements.</t>
  </si>
  <si>
    <t>Restructure Redundancy Payments General</t>
  </si>
  <si>
    <t xml:space="preserve">Expenses incurred in relation to restructure redundancy payments for general staff. </t>
  </si>
  <si>
    <t>Private Superannuation Funds-Academic</t>
  </si>
  <si>
    <t xml:space="preserve">Employer super contribution on behalf of Academic staff to non-employer sponsored Superannuation funds </t>
  </si>
  <si>
    <t>Academic Maternity/Paternity Costs</t>
  </si>
  <si>
    <t>General Maternity/Paternity Costs</t>
  </si>
  <si>
    <t>Entertainment Fringe Benefit</t>
  </si>
  <si>
    <t>Expenses incurred on staff entertainment subject to fringe benefit tax.</t>
  </si>
  <si>
    <t>Fringe Benefits Tax</t>
  </si>
  <si>
    <t>Meal Allowances</t>
  </si>
  <si>
    <t>Expenses incurred in relation to providing meal allowances for UC staff while they are in duty in Australia and overseas.</t>
  </si>
  <si>
    <t>Staff Development and Training Academic</t>
  </si>
  <si>
    <t>Cost of providing on the job and off the job training to academic staff by internal consultants and external consultants.</t>
  </si>
  <si>
    <t>Staff Development and Training General</t>
  </si>
  <si>
    <t>Cost of providing on the job and off the job training to general staff by internal consultants and external consultants.</t>
  </si>
  <si>
    <t>Teaching Cost</t>
  </si>
  <si>
    <t>Teaching cost to External Service providers other than University Staff.</t>
  </si>
  <si>
    <t>Conference Fees</t>
  </si>
  <si>
    <t>Expenses incurred in relation organising a conference and the fee paid to organisers and providers of venue and services.</t>
  </si>
  <si>
    <t>Honoraria</t>
  </si>
  <si>
    <t>Honoraria payments</t>
  </si>
  <si>
    <t>Ex-Gratia Payment-General</t>
  </si>
  <si>
    <t>Ex-Gratia Payment-Academic</t>
  </si>
  <si>
    <t>Travel Fringe Benefit</t>
  </si>
  <si>
    <t>Account is used to record any payments made in terms of travel fringe benifits for academic and general staff.</t>
  </si>
  <si>
    <t>Entertainment Fringe Benefit - Spouse/Partner</t>
  </si>
  <si>
    <t xml:space="preserve">Account is used to record any payments made in terms of  entertainment fringe benefit - spouse/ partner. </t>
  </si>
  <si>
    <t>Bonus-Academic</t>
  </si>
  <si>
    <t>Account is used to record any payments made as bonus to academic staff.</t>
  </si>
  <si>
    <t>Bonus-General</t>
  </si>
  <si>
    <t>Account is used to record any payments made as bonus to general staff.</t>
  </si>
  <si>
    <t>Director Fees - General</t>
  </si>
  <si>
    <t xml:space="preserve">Account is used to record any payments made to Directors as fees. </t>
  </si>
  <si>
    <t>Recruitment Expenses</t>
  </si>
  <si>
    <t xml:space="preserve">Cost of advertising, screening, appraisal, interview, agency fees  and recruitment of employees this include travelling and accomodation expenses paid by UC pre and post interview and appoinment. </t>
  </si>
  <si>
    <t>Travel Fares Overseas</t>
  </si>
  <si>
    <t>Expenses incurred in relation to overseas ticket fares for UC staff.</t>
  </si>
  <si>
    <t>Travel Local</t>
  </si>
  <si>
    <t>Expenses incurred in relation to local and inter state ticket fares for UC staff.</t>
  </si>
  <si>
    <t>Cost of providing travelling to UC students for business purposes.</t>
  </si>
  <si>
    <t>Accomm &amp; Other O/Seas Travel</t>
  </si>
  <si>
    <t>Expenses incurred in relation to accommodation and other overseas travel.</t>
  </si>
  <si>
    <t>Accomm &amp; Other Local Travel</t>
  </si>
  <si>
    <t>Expenses incurred in relation to accommodation and other travel.</t>
  </si>
  <si>
    <t>Disputed Credit Card Expenses</t>
  </si>
  <si>
    <t>Any disbuted creadit card expenses will be temporarily recorded in this account, once the dispute is resolved the acconut will be cleared.</t>
  </si>
  <si>
    <t xml:space="preserve">Periodic charge against revenue to recognise the loss of service potential of Fixed Assets. </t>
  </si>
  <si>
    <t>Amortisation of Bldgs &amp; Infrastructure</t>
  </si>
  <si>
    <t xml:space="preserve">Periodic charge against revenue to recognise the loss of service potential of Buildings and Infrastructure. </t>
  </si>
  <si>
    <t>Loss on Revaluation of Assets</t>
  </si>
  <si>
    <t xml:space="preserve">Periodic charge against revenue to recognise the loss of service potential of Fixed Assets based on the annual impairment review. </t>
  </si>
  <si>
    <t>Loss / Gain on Disposal of Investments</t>
  </si>
  <si>
    <t>Loss or gain arising as a result of disposal of short and long term investments.</t>
  </si>
  <si>
    <t>Depreciation General Equipment</t>
  </si>
  <si>
    <t>The account is used to record all the depreciation expenses relating to general equipment.</t>
  </si>
  <si>
    <t>Depreciation Specialised Equipment</t>
  </si>
  <si>
    <t>The account is used to record all the depreciation expenses relating to specialised equipment.</t>
  </si>
  <si>
    <t>Depreciation Motor Vehicles</t>
  </si>
  <si>
    <t>The account is used to record all the depreciation expenses relating to motor vehicle.</t>
  </si>
  <si>
    <t>Depreciation Library</t>
  </si>
  <si>
    <t>The account is used to record all the depreciation expenses relating to library collections.</t>
  </si>
  <si>
    <t>Depreciation Land and Building</t>
  </si>
  <si>
    <t>The account is used to record all the depreciation expenses relating to building.</t>
  </si>
  <si>
    <t>Depreciation Infrastructure</t>
  </si>
  <si>
    <t>The account is used to record all the depreciation expenses relating to infrastructure.</t>
  </si>
  <si>
    <t>Depreciation Computer</t>
  </si>
  <si>
    <t>Amortisation Software</t>
  </si>
  <si>
    <t>The account is used to record all the depreciation expenses relating to software.</t>
  </si>
  <si>
    <t>Repairs &amp; Maintenance</t>
  </si>
  <si>
    <t>Electricity</t>
  </si>
  <si>
    <t>Cost of electricity invoiced to the campus in total and, based on usage recorded by the meter system, is then charged separately to schools, departments and centres via journal entry and the sundry debtor system. It also includes the cost of electricity</t>
  </si>
  <si>
    <t>Gas</t>
  </si>
  <si>
    <t>Cost of Gas</t>
  </si>
  <si>
    <t>Rates and Taxes - Land</t>
  </si>
  <si>
    <t xml:space="preserve">Expenses incurred in relation to rates, taxes and water usage </t>
  </si>
  <si>
    <t>Motor Vehicle Expenses</t>
  </si>
  <si>
    <t xml:space="preserve">Expenditure incurred on University motor vehicles for periodic servicing, annual registration and fuel.  Includes registration fees paid at the time of purchase of a new vehicle.  Does not include vehicle insurance. </t>
  </si>
  <si>
    <t>Motor Vehicle Rental</t>
  </si>
  <si>
    <t>Expenses incurred in hiring motor vechile for UC operational purpose either used by staff or invitees.</t>
  </si>
  <si>
    <t>Audit and Accounting Fees</t>
  </si>
  <si>
    <t>Cost incurred in relation to external audit and audit review carried out by external organisations or team.</t>
  </si>
  <si>
    <t>Audit Fees - Internal</t>
  </si>
  <si>
    <t>Bad and Doubtful Debts</t>
  </si>
  <si>
    <t>Unrecovered debts (receivables) written-off in accordance with financial delegations.</t>
  </si>
  <si>
    <t>Bank Charges</t>
  </si>
  <si>
    <t>Charges arising from the operations of the University's bank accounts.</t>
  </si>
  <si>
    <t>Interest Expense</t>
  </si>
  <si>
    <t>Interest paid on loans and cash balances overdrawn.</t>
  </si>
  <si>
    <t>Legal Fees</t>
  </si>
  <si>
    <t>This is used to the record the cost of any legal services.</t>
  </si>
  <si>
    <t>Foreign Exchange Losses</t>
  </si>
  <si>
    <t xml:space="preserve">Exchange losses arising from Forward Foreign Exchange Contracts - net position - arising from valuation of contracts at the year end. </t>
  </si>
  <si>
    <t>Accomm Expenses</t>
  </si>
  <si>
    <t>Costs incurred for Accommodation in Australia and overseas by UC staff members and invitees undertaking travel as part of official duties.</t>
  </si>
  <si>
    <t>Cost of University advertising - including marketing and promotions this excludes staff recruitment  advertisement.</t>
  </si>
  <si>
    <t>Agency Fees</t>
  </si>
  <si>
    <t>Book Binding and Repairs</t>
  </si>
  <si>
    <t>Cost of binding books and repairing the books maintained at the library for lending and reference purposes.</t>
  </si>
  <si>
    <t>Books and Publications Expensed</t>
  </si>
  <si>
    <t>Includes all expenditure in relation to acquisition of books, tapes, journals and newpapers by the official Libraries, Schools, Departments and Centres, this exculdes any subscriptios refer AC No: 50928</t>
  </si>
  <si>
    <t>Cashiers' Variance Account</t>
  </si>
  <si>
    <t>Any excess or shortage arising in the cashiers takings.</t>
  </si>
  <si>
    <t>Ceremonial Expenses</t>
  </si>
  <si>
    <t>Expenses incurred in relation to ceremonies.</t>
  </si>
  <si>
    <t>Contract Services</t>
  </si>
  <si>
    <t>Expenses incurred in relation to administration of procurement and servicing arrangements.</t>
  </si>
  <si>
    <t>Computer Time Hire</t>
  </si>
  <si>
    <t>Cost of computer equipment and systems obtained under a lease or hire arrangement for a fixed term, or on a yearly renewable basis. In addition it includes the costs associated with using computer time and network charges.</t>
  </si>
  <si>
    <t>Consultants Fees External</t>
  </si>
  <si>
    <t>Copyright Charges</t>
  </si>
  <si>
    <t>Payments made in respect of copyright or royalty agreements.</t>
  </si>
  <si>
    <t>Donations</t>
  </si>
  <si>
    <t>Expenses incurred in relation to donations, charities and grants.</t>
  </si>
  <si>
    <t>Entertainment - Non Staff</t>
  </si>
  <si>
    <t xml:space="preserve">Cost of entertainment expenditure in respect of non staff guest. </t>
  </si>
  <si>
    <t>Meal and Beverage Expenses</t>
  </si>
  <si>
    <t>Costs incurred for Meals in Australia and overseas by UC staff members undertaking travel as part of official duties.</t>
  </si>
  <si>
    <t>Freight and Cartage</t>
  </si>
  <si>
    <t>Cost of local and overseas freight and supply costs, except for: (1) freight charged to the cost of stock items, and (2) freight incurred in the purchase of an equipment asset as this forms part of the capital cost of the asset.</t>
  </si>
  <si>
    <t>Hire Expenses</t>
  </si>
  <si>
    <t>Expenses incurred in relation to hiring equipment and venues for any event on a short term bases.</t>
  </si>
  <si>
    <t>Inter-Library Loan Expenses</t>
  </si>
  <si>
    <t>Expenses incurred on borrowing books and materials externally from other Universities or Institutions.</t>
  </si>
  <si>
    <t>Laundry Expenses</t>
  </si>
  <si>
    <t>Includes costs associated with the cleaning of bed linen, table cloths, chefs uniforms, etc. in the University Business Units.  In addition, it includes the laundering of dustcoats, laboratory coats, security guards uniforms, etc. in the General University.</t>
  </si>
  <si>
    <t>Licence Fees</t>
  </si>
  <si>
    <t xml:space="preserve">Expenses incurred in relation to licence fees for software and equipments </t>
  </si>
  <si>
    <t>Photocopying Expenses</t>
  </si>
  <si>
    <t xml:space="preserve">Cost of supplies for photocopiers. It excludes the cost of maintenance. </t>
  </si>
  <si>
    <t>Postage Expenses</t>
  </si>
  <si>
    <t>Cost of all postage costs excluding freight charged.</t>
  </si>
  <si>
    <t>Printing Expenses</t>
  </si>
  <si>
    <t xml:space="preserve">Cost for services provided by internal and external printing and associated industry groups for printing, book binding (especially perfect and case), cover production, guillotining services etc. It includes the printing of books, papers, pamphlets, posters and monogra. </t>
  </si>
  <si>
    <t>Publishing Expenses</t>
  </si>
  <si>
    <t>Cost of publishing reports, articles, books and any other paper or  virtual form internally or externally.</t>
  </si>
  <si>
    <t>Operating Lease Charges</t>
  </si>
  <si>
    <t xml:space="preserve">Lease charges made in respect of the operating lease. </t>
  </si>
  <si>
    <t>Expenses incurred in relation to any sponsorship or contributions made to any social event.</t>
  </si>
  <si>
    <t>Stationery and Office Supplies</t>
  </si>
  <si>
    <t>Cost of all office stationery items and supplies, including the cost of paper for photocopiers.</t>
  </si>
  <si>
    <t>Contribution by the University to various journals and magazines towards the operations and development of the University Business Units and Membership Subscriptions.</t>
  </si>
  <si>
    <t>Subsidies</t>
  </si>
  <si>
    <t>Expenses incurred in relation to any subsidies given to staff, students, Student Association and UCU, this also include any concessions that may be provided to student and staff.</t>
  </si>
  <si>
    <t>Mobile Telephone Expenses</t>
  </si>
  <si>
    <t>Cost of Telephone services (mobile).</t>
  </si>
  <si>
    <t>Admin charges</t>
  </si>
  <si>
    <t>Account used to record any administration charges incurred for an event.</t>
  </si>
  <si>
    <t>Uniforms and Badges</t>
  </si>
  <si>
    <t xml:space="preserve">Cost of providing uniforms, badges or other clothing for UC official purpose. </t>
  </si>
  <si>
    <t>Consultants Fees Internal</t>
  </si>
  <si>
    <t xml:space="preserve">Cost of providing consultancy by internal consultants. </t>
  </si>
  <si>
    <t>Grant- NATSEM</t>
  </si>
  <si>
    <t>Expenses incurred in relation to any NATSEM Grant.</t>
  </si>
  <si>
    <t>Research- NATSEM</t>
  </si>
  <si>
    <t xml:space="preserve">Expenses incurred exclusively in relation to carrying out NATSEM reseach work, this includes internal cost recoveries and external consultancy fees paid. </t>
  </si>
  <si>
    <t>Student/Staff Living allowances</t>
  </si>
  <si>
    <t>Costs incurred in relation to providing accommodation and allowances paid, which will not be recoverable.</t>
  </si>
  <si>
    <t>Flowers, Gifts &amp; Memorabila</t>
  </si>
  <si>
    <t>Student Orientation expenses</t>
  </si>
  <si>
    <t xml:space="preserve">Expenses incurred in relation to student orientation programme and making the new student familiar with UC environment. </t>
  </si>
  <si>
    <t>Waste Disposal Services</t>
  </si>
  <si>
    <t>Costs incurred in disposing the waste collection of the UC</t>
  </si>
  <si>
    <t>Security Services</t>
  </si>
  <si>
    <t>Expenses associated with the operations of the University's security service, including the cost of pagers, uniforms, parking prosecutions, drycleaning and search fees. As well it includes the cost of new road-traffic signs and road markings.</t>
  </si>
  <si>
    <t>Fire Services</t>
  </si>
  <si>
    <t xml:space="preserve">Expenditure incurred for fire protection which includes the purchase of small extinguishers, fire hoses, reels, safety equipment, fire signs, protective clothing, etc. In addition it accounts for the cost of servicing all portable fire equipment. </t>
  </si>
  <si>
    <t>Cleaning and contract services</t>
  </si>
  <si>
    <t xml:space="preserve">Costs incurred for the cleaning of University premises including the cost of cleaning consumables and any periodic amounts paid for contract cleaning.  </t>
  </si>
  <si>
    <t>Research - Other industry partner contribution</t>
  </si>
  <si>
    <t xml:space="preserve">Account used to record payments to other Universities for collaborative research with the UC </t>
  </si>
  <si>
    <t>Occupational Safety and health expenses</t>
  </si>
  <si>
    <t>Contingencies and Initiative Reserves</t>
  </si>
  <si>
    <t>Outsource Management Fees</t>
  </si>
  <si>
    <t>Multi Function Copier usage charges</t>
  </si>
  <si>
    <t>Computer Lease Charges</t>
  </si>
  <si>
    <t>Relocation Costs</t>
  </si>
  <si>
    <t>Technology Support expenses</t>
  </si>
  <si>
    <t>Hardware</t>
  </si>
  <si>
    <t>Network Communications expenses</t>
  </si>
  <si>
    <t>Live Ent. - Associated Costs</t>
  </si>
  <si>
    <t>Live Ent. - Performance</t>
  </si>
  <si>
    <t>TPIP Funding Claims</t>
  </si>
  <si>
    <t>Clubs &amp; Socs - Related Expenses</t>
  </si>
  <si>
    <t>Clubs &amp; Socs - Claims</t>
  </si>
  <si>
    <t>AUS Funding claims</t>
  </si>
  <si>
    <t>Cleaning - Supplies</t>
  </si>
  <si>
    <t>Wastage- UCU</t>
  </si>
  <si>
    <t>Visiting Delegates-Travel and Accommodation</t>
  </si>
  <si>
    <t>Research/Projects Refund Surplus Funds</t>
  </si>
  <si>
    <t>Equipment Expensed- Less Than $5000</t>
  </si>
  <si>
    <t>Software Expensed</t>
  </si>
  <si>
    <t>Minor Assets- Less Than $500-UCU</t>
  </si>
  <si>
    <t>Examinations - Other Expenses</t>
  </si>
  <si>
    <t xml:space="preserve">Expenses incurred in relation to organising the examinations in UC </t>
  </si>
  <si>
    <t>Fees - Other</t>
  </si>
  <si>
    <t>Cost incurred in relation to paying fees, which cannot be classified under any specific GL account code.</t>
  </si>
  <si>
    <t>Cost of all insurance including insurance on Buildings, P&amp;E, Motor Vehicles but excluding workers compensation insurance and overseas student health cover insurance.</t>
  </si>
  <si>
    <t>Rent Expenses</t>
  </si>
  <si>
    <t>Expenditure incurred in relation to the rental of property, travel allowance, re-location expenses,venue hire or other premises. Payment of rental for employees or associates, may incur fringe benefits.</t>
  </si>
  <si>
    <t>Telephone Expenses</t>
  </si>
  <si>
    <t>Cost of Telephone services fixed line</t>
  </si>
  <si>
    <t>Laboratory consumables</t>
  </si>
  <si>
    <t>Expenditure incurred for non-chemical consumables used in laboratories including glassware, quickfit, plastics, filters etc., and expenditure incurred for the acquisition of livestock used for research purposes plus stockfeed cost.</t>
  </si>
  <si>
    <t>Research consumables</t>
  </si>
  <si>
    <t>Purchases of research related items which may have a useful life less than one year, and whose cost does not constitute capital expenditure according to a prescribed expenditure limit and capitalisation policy approved by Finance Committee.</t>
  </si>
  <si>
    <t>Pre-School/Childcare consumables</t>
  </si>
  <si>
    <t>Purchases pre-school /children  related items which may have a useful life less than one year, and whose cost does not constitute capital expenditure according to a prescribed expenditure limit and capitalisation policy approved by Finance Committee.</t>
  </si>
  <si>
    <t>General Disposables and Consumables</t>
  </si>
  <si>
    <t xml:space="preserve">Micellaneous consumables not classified under any natural account </t>
  </si>
  <si>
    <t>Unacquitted Credit Card Expense</t>
  </si>
  <si>
    <t>Account used to record payments which are yet to be accquitted.</t>
  </si>
  <si>
    <t>Prize Awards and Promotions</t>
  </si>
  <si>
    <t>Expenses incurred in relation to the purchase of prizes for UC activities this includes packing and transportation of the same.</t>
  </si>
  <si>
    <t>Student Establishment Allowance - AusAid</t>
  </si>
  <si>
    <t xml:space="preserve">Expenses incurred in relation to establishment of students </t>
  </si>
  <si>
    <t>Student Scholarships &amp; Fees</t>
  </si>
  <si>
    <t>Cost of providing scholarship to new and exisiting students for undergraduate and postgraduate programmes and any expenses incurred in relation to waiving off of any applicable fees.</t>
  </si>
  <si>
    <t>Student Work Experience</t>
  </si>
  <si>
    <t>Expenses incurred in relation to providing practical experience to UC students.</t>
  </si>
  <si>
    <t>Student Res Orientation Prog. Expenses</t>
  </si>
  <si>
    <t xml:space="preserve">Cost of providing orientation programme to new students this includes cost of orientation day and making them familiar with the UC studying and living environment. </t>
  </si>
  <si>
    <t>L'hold Land, Building &amp; Infrastruct In</t>
  </si>
  <si>
    <t>Expenses incurred in relation to maintaining the cost of lease hold land and infrastructure</t>
  </si>
  <si>
    <t>L'hold Land, Building &amp; Infrastruct Out</t>
  </si>
  <si>
    <t xml:space="preserve">Cost of purchasing building which need to be capitalised </t>
  </si>
  <si>
    <t>WIP- Capital Improvements Transfer In</t>
  </si>
  <si>
    <t>Cost of any work- in-capital incurred and which will have an economic life of more than one year and which will improve the operating capabilty of an assets.</t>
  </si>
  <si>
    <t>WIP- Capital Improvements Transfer Out</t>
  </si>
  <si>
    <t>Clearing account for cost of any work- in-capital incurred and which will have an economic life of more than one year and which will improve the operating capabilty of an assets.</t>
  </si>
  <si>
    <t>Computers, MV &amp; Equipment In</t>
  </si>
  <si>
    <t>Purchases of computer equipment, motor vehicle and equipment which may have a useful life of more than one year.</t>
  </si>
  <si>
    <t>Library &amp; Work of Art In</t>
  </si>
  <si>
    <t>Expenses incurred on library items, work of art.</t>
  </si>
  <si>
    <t>Computers, MV &amp; Equipment Out</t>
  </si>
  <si>
    <t>Library &amp; Work of Art Out</t>
  </si>
  <si>
    <t>Clearing account for books and work of arts where the useful economic life of this articles are less than one year.</t>
  </si>
  <si>
    <t>Inventory Internal Distributions</t>
  </si>
  <si>
    <t xml:space="preserve">This category is used by the stores area when paying for any stationery supplies, purchases made by stores </t>
  </si>
  <si>
    <t>Participant's Contribution- Cooperative Research Centre(CRC)</t>
  </si>
  <si>
    <t>UC contribution towrads Cooperative research centres</t>
  </si>
  <si>
    <t>Visiting Scholars</t>
  </si>
  <si>
    <t>Visiting Delegations</t>
  </si>
  <si>
    <t>Inward and Outward Allocations</t>
  </si>
  <si>
    <t xml:space="preserve">Accounts used to record inward and outward allocations </t>
  </si>
  <si>
    <t>Research Internal Funds In</t>
  </si>
  <si>
    <t>Account used for budgetary control and monitoring research funds</t>
  </si>
  <si>
    <t>Research Internal Funds Out</t>
  </si>
  <si>
    <t>New Initiative Funds In</t>
  </si>
  <si>
    <t>New Initiative Funds Out</t>
  </si>
  <si>
    <t>Funds given out for New Initiatives (internal only)</t>
  </si>
  <si>
    <t>Contingency Funds In</t>
  </si>
  <si>
    <t> Additional budget amounts allocated (internal only)</t>
  </si>
  <si>
    <t>Contingency Funds Out</t>
  </si>
  <si>
    <t> Additional budget amounts given out (internal only)</t>
  </si>
  <si>
    <t>VC Strategic Funds In</t>
  </si>
  <si>
    <t> Funds awarded from VC Strategic Fund (internal only)</t>
  </si>
  <si>
    <t>VC Strategic Funds Out</t>
  </si>
  <si>
    <t> Funds given out of VC Strategic Fund (internal only)</t>
  </si>
  <si>
    <t>Emergency Funds In</t>
  </si>
  <si>
    <t> Emergency funds given (internal only)</t>
  </si>
  <si>
    <t>Emergency Funds Out</t>
  </si>
  <si>
    <t> Emergency funds paid out (internal only)</t>
  </si>
  <si>
    <t xml:space="preserve"> Expenses incurred by a division in relation to hiring equipment and venues for any event on a short term basis where the payment remains an internal recovery to the UC</t>
  </si>
  <si>
    <t>Books and Publications Expenses</t>
  </si>
  <si>
    <t>Includes all expenditure in relation to acquisition of books, tapes, journals and newpapers by the official Libraries, Schools, Departments and Centres internally from the Printing division of UC</t>
  </si>
  <si>
    <t>University Consumables</t>
  </si>
  <si>
    <t xml:space="preserve">Cost of any consumables which cannot be classified in to any other consumables, the payments will be internal recovery to the UC </t>
  </si>
  <si>
    <t>Consultants Fees</t>
  </si>
  <si>
    <t xml:space="preserve">Internal recoveries of consultancy fees </t>
  </si>
  <si>
    <t>Donations Expenses</t>
  </si>
  <si>
    <t xml:space="preserve">Expenses incurred in relation to donations, charities and grants which is considered as an internal recovery </t>
  </si>
  <si>
    <t>Examinations Expenses</t>
  </si>
  <si>
    <t xml:space="preserve">Expenses incurred in relation to organising the examinations in UC which is part of Internal recovery </t>
  </si>
  <si>
    <t xml:space="preserve">Internal recovery of library loan expenses </t>
  </si>
  <si>
    <t xml:space="preserve">Cost of all postage costs excluding freight charged, which is part of internal cost recovery </t>
  </si>
  <si>
    <t>Sundry Administrative Expenses</t>
  </si>
  <si>
    <t xml:space="preserve">Miscellaneous expenses incurred in relation to administration of UC activities which cannot be classified in to any of the classified expense categories, which is part of internal recoveries </t>
  </si>
  <si>
    <t>Administrative Charges</t>
  </si>
  <si>
    <t xml:space="preserve">Internal recovery of administrative charges </t>
  </si>
  <si>
    <t>Expenses relating to photocopying any documents and materials.</t>
  </si>
  <si>
    <t xml:space="preserve">Cost of publishing reports, articles, books and any other paper or  virtual form internally, which is part of internal recovery </t>
  </si>
  <si>
    <t xml:space="preserve">Expenditure incurred in relation to the rental of property, venue hire or other premises. Payment of rental for employees or associates, may incur fringe benefits, which is part of internal recovery </t>
  </si>
  <si>
    <t xml:space="preserve">Cost of all office stationery items and supplies, including the cost of paper for photocopiers, which is part of internal recoveries </t>
  </si>
  <si>
    <t>Travel Fares Overseas (internal recovery)</t>
  </si>
  <si>
    <t xml:space="preserve">Expenses incurred in relation to overseas ticket fares for UC staff and invitees, which form part of internal recovery </t>
  </si>
  <si>
    <t>Travel Local (internal recovery)</t>
  </si>
  <si>
    <t>This account used to record internal recoveries of allowances paid to Head of Discipline for research and professional activities.</t>
  </si>
  <si>
    <t>Student Scholarships</t>
  </si>
  <si>
    <t>This account used to record Honours Scholarship Allowance/ scholarship related allowances.</t>
  </si>
  <si>
    <t>Computer Allocation Charge</t>
  </si>
  <si>
    <t xml:space="preserve">Cost of computer allocation charges, which is part of internal recovery </t>
  </si>
  <si>
    <t>Multi Function Copier Allocation Charge</t>
  </si>
  <si>
    <t xml:space="preserve">Cost of multi function copier allocation charges, which is part of internal recovery </t>
  </si>
  <si>
    <t>Executive Offices Allocation</t>
  </si>
  <si>
    <t xml:space="preserve">Cost of executive offices allocation, which is part of internal recovery </t>
  </si>
  <si>
    <t>Library Allocation</t>
  </si>
  <si>
    <t xml:space="preserve">Cost of library allocation, which is part of internal recovery </t>
  </si>
  <si>
    <t>Dean of Students Allocation</t>
  </si>
  <si>
    <t xml:space="preserve">Cost of Deans of students allocation, which is part of internal recovery </t>
  </si>
  <si>
    <t>Academic Skills Program Allocation</t>
  </si>
  <si>
    <t xml:space="preserve">Cost of academic skills program allocation, which is part of internal recovery </t>
  </si>
  <si>
    <t>Teaching and Learning Centre Allocation</t>
  </si>
  <si>
    <t xml:space="preserve">Cost of teaching and learning centre cost allocation, which is part of internal recovery </t>
  </si>
  <si>
    <t>Registrar Allocation</t>
  </si>
  <si>
    <t xml:space="preserve">Cost of registrar allocation, which is part of internal recovery </t>
  </si>
  <si>
    <t>Academic and Policy Review Allocation</t>
  </si>
  <si>
    <t xml:space="preserve">Cost of academic and policy review allocation, which is part of internal recovery </t>
  </si>
  <si>
    <t>Student Adminstration Allocation</t>
  </si>
  <si>
    <t xml:space="preserve">Cost of SAS allocation, which is part of internal recovery </t>
  </si>
  <si>
    <t>Campus Life Allocation</t>
  </si>
  <si>
    <t xml:space="preserve">Cost of CLV allocation, which is part of internal recovery </t>
  </si>
  <si>
    <t>Planning &amp; Statistics Allocation</t>
  </si>
  <si>
    <t xml:space="preserve">Cost of planning and statistics allocation, which is part of internal recovery </t>
  </si>
  <si>
    <t>Marketing Allocation</t>
  </si>
  <si>
    <t xml:space="preserve">Cost of marketing allocation, which is part of internal recovery </t>
  </si>
  <si>
    <t>Health &amp; Counselling Centre Allocation</t>
  </si>
  <si>
    <t xml:space="preserve">Cost of health and counselling centre allocation, which is part of internal recovery </t>
  </si>
  <si>
    <t>ICTS Allocation</t>
  </si>
  <si>
    <t xml:space="preserve">Cost of ICTS allocation, which is part of internal recovery </t>
  </si>
  <si>
    <t>Facilities Allocation</t>
  </si>
  <si>
    <t xml:space="preserve">Cost of business services allocation, which is part of internal recovery </t>
  </si>
  <si>
    <t>Financial Services Allocation</t>
  </si>
  <si>
    <t xml:space="preserve">Cost of financial services allocation, which is part of internal recovery </t>
  </si>
  <si>
    <t>Human Resources Allocation</t>
  </si>
  <si>
    <t xml:space="preserve">Cost of human resources allocation, which is part of internal recovery </t>
  </si>
  <si>
    <t>Audit &amp; Governance Allocation</t>
  </si>
  <si>
    <t xml:space="preserve">Cost of audit and governance allocation, which is part of internal recovery </t>
  </si>
  <si>
    <t>Research Services Allocation</t>
  </si>
  <si>
    <t xml:space="preserve">Cost of reserach services, which is part of internal recovery </t>
  </si>
  <si>
    <t>Building 1 Cost Allocation</t>
  </si>
  <si>
    <t xml:space="preserve">Cost of Building 1 cost allocation, which is part of internal recovery </t>
  </si>
  <si>
    <t>Building 2 Cost Allocation</t>
  </si>
  <si>
    <t xml:space="preserve">Cost of Building 2 cost allocation, which is part of internal recovery </t>
  </si>
  <si>
    <t>Building 3 Cost Allocation</t>
  </si>
  <si>
    <t xml:space="preserve">Cost of Building 3 cost allocation, which is part of internal recovery </t>
  </si>
  <si>
    <t>Building 4 Cost Allocation</t>
  </si>
  <si>
    <t xml:space="preserve">Cost of Building 4 cost allocation, which is part of internal recovery </t>
  </si>
  <si>
    <t>Building 5 Cost Allocation</t>
  </si>
  <si>
    <t xml:space="preserve">Cost of Building 5 cost allocation, which is part of internal recovery </t>
  </si>
  <si>
    <t>Building 6 Cost Allocation</t>
  </si>
  <si>
    <t xml:space="preserve">Cost of Building 6 cost allocation, which is part of internal recovery </t>
  </si>
  <si>
    <t>Building 7 Cost Allocation</t>
  </si>
  <si>
    <t xml:space="preserve">Cost of Building 7 cost allocation, which is part of internal recovery </t>
  </si>
  <si>
    <t>Building 8 Cost Allocation</t>
  </si>
  <si>
    <t xml:space="preserve">Cost of Building 8 cost allocation, which is part of internal recovery </t>
  </si>
  <si>
    <t>Building 9 Cost Allocation</t>
  </si>
  <si>
    <t xml:space="preserve">Cost of Building 9 cost allocation, which is part of internal recovery </t>
  </si>
  <si>
    <t>Building 10 Cost Allocation</t>
  </si>
  <si>
    <t xml:space="preserve">Cost of Building 10 cost allocation, which is part of internal recovery </t>
  </si>
  <si>
    <t>Building 11 Cost Allocation</t>
  </si>
  <si>
    <t xml:space="preserve">Cost of Building 11 cost allocation, which is part of internal recovery </t>
  </si>
  <si>
    <t>Building 12 Cost Allocation</t>
  </si>
  <si>
    <t xml:space="preserve">Cost of Building 12 cost allocation, which is part of internal recovery </t>
  </si>
  <si>
    <t>Building 13 Cost Allocation</t>
  </si>
  <si>
    <t xml:space="preserve">Cost of Building 13 cost allocation, which is part of internal recovery </t>
  </si>
  <si>
    <t>Building 14 Cost Allocation</t>
  </si>
  <si>
    <t xml:space="preserve">Cost of Building 14 cost allocation, which is part of internal recovery </t>
  </si>
  <si>
    <t>Building 15 Cost Allocation</t>
  </si>
  <si>
    <t xml:space="preserve">Cost of Building 15 cost allocation, which is part of internal recovery </t>
  </si>
  <si>
    <t>Building 16 Cost Allocation</t>
  </si>
  <si>
    <t xml:space="preserve">Cost of Building 16 cost allocation, which is part of internal recovery </t>
  </si>
  <si>
    <t>Building 17 Cost Allocation</t>
  </si>
  <si>
    <t xml:space="preserve">Cost of Building 17 cost allocation, which is part of internal recovery </t>
  </si>
  <si>
    <t>Building 18 Cost Allocation</t>
  </si>
  <si>
    <t xml:space="preserve">Cost of Building 18 cost allocation, which is part of internal recovery </t>
  </si>
  <si>
    <t>Building 19 Cost Allocation</t>
  </si>
  <si>
    <t xml:space="preserve">Cost of Building 19 cost allocation, which is part of internal recovery </t>
  </si>
  <si>
    <t>Building 20 Cost Allocation</t>
  </si>
  <si>
    <t xml:space="preserve">Cost of Building 20 cost allocation, which is part of internal recovery </t>
  </si>
  <si>
    <t>Building 21 Cost Allocation</t>
  </si>
  <si>
    <t xml:space="preserve">Cost of Building 21 cost allocation, which is part of internal recovery </t>
  </si>
  <si>
    <t>Building 22 Cost Allocation</t>
  </si>
  <si>
    <t xml:space="preserve">Cost of Building 22 cost allocation, which is part of internal recovery </t>
  </si>
  <si>
    <t>Building 23 Cost Allocation</t>
  </si>
  <si>
    <t xml:space="preserve">Cost of Building 23 cost allocation, which is part of internal recovery </t>
  </si>
  <si>
    <t>Jarvis Bay Cost Allocation</t>
  </si>
  <si>
    <t xml:space="preserve">Cost of Jarvis bay cost allocation, which is part of internal recovery </t>
  </si>
  <si>
    <t>Open Areas Allocation</t>
  </si>
  <si>
    <t xml:space="preserve">Cost of open areas cost allocation, which is part of internal recovery </t>
  </si>
  <si>
    <t xml:space="preserve">Cost of relocation cost allocation, which is part of internal recovery </t>
  </si>
  <si>
    <t>ICT Attribution</t>
  </si>
  <si>
    <t xml:space="preserve">Cost of ICT attribution allocation, which is part of internal recovery </t>
  </si>
  <si>
    <t>Other Entities Building Allocation</t>
  </si>
  <si>
    <t xml:space="preserve">Cost of other entities building allocation, which is part of internal recovery </t>
  </si>
  <si>
    <t>Residencies</t>
  </si>
  <si>
    <t xml:space="preserve">Cost of residencies allocation, which is part of internal recovery </t>
  </si>
  <si>
    <t>Contribution to University Surplus</t>
  </si>
  <si>
    <t xml:space="preserve">Cost of contribution to University surplus allocation, which is part of internal recovery </t>
  </si>
  <si>
    <t>Contribution to Strategic and Contingency Funds</t>
  </si>
  <si>
    <t>Learning Support Funds In</t>
  </si>
  <si>
    <t>Account used to transfer Institutional Grants Scheme Funds In (internal only)</t>
  </si>
  <si>
    <t>Learning Support Funds Out</t>
  </si>
  <si>
    <t>Account used to transfer Institutional Grants Scheme Funds Out (internal only)</t>
  </si>
  <si>
    <t>IGS Block Grant Funds In</t>
  </si>
  <si>
    <t>Account used to transfer Iinstitution Grant Scheme Block Grant Funds (Internal Only) In.</t>
  </si>
  <si>
    <t>IGS Block Grant Funds Out</t>
  </si>
  <si>
    <t>Account used to transfer Iinstitution Grant Scheme Block Grant Funds (Internal Only) Out.</t>
  </si>
  <si>
    <t>RTS Block Grant Funds In</t>
  </si>
  <si>
    <t>Account used to transfer Research Traning Scheme Block Grant Funds (Internal Only) In</t>
  </si>
  <si>
    <t>RTS Block GRant Funds Out</t>
  </si>
  <si>
    <t>Account used to transfer Research Traning Scheme Block Grant Funds (Internal Only) Out</t>
  </si>
  <si>
    <t>RIBG Block Grant Funds In</t>
  </si>
  <si>
    <t>Account used to transfer Research Infrastructure Block Grant Funds (Internal Only) In</t>
  </si>
  <si>
    <t>RIBG Block Grant Funds Out</t>
  </si>
  <si>
    <t>Account used to transfer Research Infrastructure Block Grant Funds (Internal Only) Out</t>
  </si>
  <si>
    <t>Space Allocation Out</t>
  </si>
  <si>
    <t>Cost Allocation Out</t>
  </si>
  <si>
    <t>Deputy Vice Chancellor Education Allocation</t>
  </si>
  <si>
    <t xml:space="preserve">Cost of Deputy VC education allocation, which is part of internal recovery </t>
  </si>
  <si>
    <t>Deputy Vice Chancellor Research Allocation</t>
  </si>
  <si>
    <t xml:space="preserve">Cost of Deputy VC reserach allocation, which is part of internal recovery </t>
  </si>
  <si>
    <t>Student Equity &amp; Aid Allocation</t>
  </si>
  <si>
    <t xml:space="preserve">Cost of student equity and aid allocation, which is part of internal recovery </t>
  </si>
  <si>
    <t>UCU Administration Allocation</t>
  </si>
  <si>
    <t xml:space="preserve">Cost of UCU administration allocation, which is part of internal recovery </t>
  </si>
  <si>
    <t>Third Party Allocation</t>
  </si>
  <si>
    <t xml:space="preserve">Cost of third party allocation, which is part of internal recovery </t>
  </si>
  <si>
    <t>COO Allocation</t>
  </si>
  <si>
    <t xml:space="preserve">Cost of COO allocation, which is part of internal recovery </t>
  </si>
  <si>
    <t>Outsourcing Allocation</t>
  </si>
  <si>
    <t xml:space="preserve">Cost of outsourcing allocation, which is part of internal recovery </t>
  </si>
  <si>
    <t>Capital Allocation</t>
  </si>
  <si>
    <t xml:space="preserve">Cost of capital allocation, which is part of internal recovery </t>
  </si>
  <si>
    <t>UC Architect Allocation</t>
  </si>
  <si>
    <t xml:space="preserve">Cost of UC architect allocation, which is part of internal recovery </t>
  </si>
  <si>
    <t>Indigenous Programs Allocation</t>
  </si>
  <si>
    <t xml:space="preserve">Cost of indigenous program allocation, which is part of internal recovery </t>
  </si>
  <si>
    <t>Tourism CRC Allocation</t>
  </si>
  <si>
    <t xml:space="preserve">Cost of CRC tourism allocation, which is part of internal recovery </t>
  </si>
  <si>
    <t>Accumulated Surplus/Deficit-Projects &amp; Research</t>
  </si>
  <si>
    <t>Account used to record suspense entries - accumulated Surplus/ Deficit - Projects &amp; Research</t>
  </si>
  <si>
    <t>Merlin Open &amp; Adjustment Suspense</t>
  </si>
  <si>
    <t>Account used to record the suspense entries for Merlin Open &amp; Adjustment Suspense</t>
  </si>
  <si>
    <t>Disbursement Suspense</t>
  </si>
  <si>
    <t>Account used to record the suspense entries for Disbursement Suspense</t>
  </si>
  <si>
    <t>Posting Suspense</t>
  </si>
  <si>
    <t>4. Copy and paste each account catogary from All entity list to the tab assets, liabilities,equity, revenue, expenses and internal recoveries</t>
  </si>
  <si>
    <t>Cash at Bank - UCU Ticketek</t>
  </si>
  <si>
    <t>Receivable - Year End Adjustment</t>
  </si>
  <si>
    <t>Accounts Receivable-UCC. UCELI</t>
  </si>
  <si>
    <t>Improvements (Other Entities Only)</t>
  </si>
  <si>
    <t>Prov for Dep Improvements</t>
  </si>
  <si>
    <t>WIP Income</t>
  </si>
  <si>
    <t>[Entity].[Hie Reporting Entity].[Entity].&amp;[3]</t>
  </si>
  <si>
    <t>10007 - Cash at Bank - Public Admin Trust</t>
  </si>
  <si>
    <t>[Entity].[Hie Reporting Entity].[Entity].&amp;[4]</t>
  </si>
  <si>
    <t>10024 - Weeden Post Graduate Scholarship Goldman Sachs Cash Trust</t>
  </si>
  <si>
    <t>2. copy and paste six entity account list in to All entity list</t>
  </si>
  <si>
    <t>MasterCard Clearing- iCMS</t>
  </si>
  <si>
    <t>Travelex Cash Passport Clearing-iCMS</t>
  </si>
  <si>
    <t>Cameron Student Residences Application Fees &amp; Rental Deposit</t>
  </si>
  <si>
    <t>Student Service and Amenities Fee</t>
  </si>
  <si>
    <t>Income in Advance-UCELI</t>
  </si>
  <si>
    <t>Maternity/Paternity Leave Provision</t>
  </si>
  <si>
    <t>Paid Parental Leave Clearing</t>
  </si>
  <si>
    <t>Provision for Training</t>
  </si>
  <si>
    <t>Unearned Revenue SAF</t>
  </si>
  <si>
    <t>To be closed</t>
  </si>
  <si>
    <t>Account used to record the Deferred income under the PPP arrangement with CLV which are to be taken to income statement after more than one year.</t>
  </si>
  <si>
    <t>5. compare existing accountsand accounting on website. If there is no transaction in last two years and it is confirmed with all relevant staff that this account is not used, it should be closed and deleted from website record.</t>
  </si>
  <si>
    <t>6. For new accounts, the glossary information should be put in.</t>
  </si>
  <si>
    <t>7. Chart of account on the website can be updated regularly. The current suggested update schedule is May (after year end),August (before September soft closing), November (Before year end)</t>
  </si>
  <si>
    <t>Instruction to update Chart of Account on Finance website</t>
  </si>
  <si>
    <t>Updated in August 2013</t>
  </si>
  <si>
    <t>Wesit link for Chart of Account</t>
  </si>
  <si>
    <t>http://www.canberra.edu.au/fbs/reporting/chart-of-accounts</t>
  </si>
  <si>
    <t>Commonwealth Supported Student Income</t>
  </si>
  <si>
    <t>HE Base Partnership Funding</t>
  </si>
  <si>
    <t>HE Participation Program</t>
  </si>
  <si>
    <t>SA - HELP</t>
  </si>
  <si>
    <t>DIISR Research Infrastructure Block Grants</t>
  </si>
  <si>
    <t>DIISR Research Training Scheme</t>
  </si>
  <si>
    <t>DIISR Joint Research Engagement</t>
  </si>
  <si>
    <t>Prior Year DIISRTE Adjustment</t>
  </si>
  <si>
    <t>Additional Support for Students With Disabilities</t>
  </si>
  <si>
    <t>Disability Performance Funding</t>
  </si>
  <si>
    <t>Diversity &amp; Structural Adjustment Fund</t>
  </si>
  <si>
    <t>Promotion of Excellence in L+T in H6 Grants</t>
  </si>
  <si>
    <t>Other Commonwealth Grants - Research Category 1</t>
  </si>
  <si>
    <t>Other Commonwealth Grants - Research Category 2</t>
  </si>
  <si>
    <t>Research Scholarships</t>
  </si>
  <si>
    <t>DIISR Collaborative Research Network</t>
  </si>
  <si>
    <t>State &amp; Local Govt FAG: ACT - Research</t>
  </si>
  <si>
    <t>State &amp; Local Govt FAG: SA - Research</t>
  </si>
  <si>
    <t>State &amp; Local Govt FAG: NSW - Research</t>
  </si>
  <si>
    <t>State &amp; Local Govt FAG: QLD - Research</t>
  </si>
  <si>
    <t>State &amp; Local Govt FAG: NT - Research</t>
  </si>
  <si>
    <t>State &amp; Local Govt - FAG: TAS - Research</t>
  </si>
  <si>
    <t>State &amp; Local Govt FAG: VIC - Research</t>
  </si>
  <si>
    <t>State &amp; Local FAG: WA - Research</t>
  </si>
  <si>
    <t>DIISR Sustainable Research Excellence</t>
  </si>
  <si>
    <t>NHMRC</t>
  </si>
  <si>
    <t>Joint Research Engagement Engineering Cadetship</t>
  </si>
  <si>
    <t>Forfeited Fees</t>
  </si>
  <si>
    <t>Student Amenities Fee</t>
  </si>
  <si>
    <t>ARC Discovery - Projects</t>
  </si>
  <si>
    <t>ARC Linkage - Proj</t>
  </si>
  <si>
    <t>Other Commonwealth Grants- Non Research</t>
  </si>
  <si>
    <t>State &amp; Local Govt FAG: ACT - Non Research</t>
  </si>
  <si>
    <t>State &amp; Local Govt FAG: NSW-Non Research</t>
  </si>
  <si>
    <t>State &amp; Local Govt FAG: - QLD - Non Research</t>
  </si>
  <si>
    <t>State &amp; Local Govt FAG: NT - Non Research</t>
  </si>
  <si>
    <t>State &amp; Local Govt FAG: TAS - Non Research</t>
  </si>
  <si>
    <t>State &amp; Local Govt FAG: VIC - Non Research</t>
  </si>
  <si>
    <t>Research Strategic Funds Distributed</t>
  </si>
  <si>
    <t>VC Strategic Funds Distributed</t>
  </si>
  <si>
    <t>Strategic Funds Distributed</t>
  </si>
  <si>
    <t>Block Grant Funds Distributed</t>
  </si>
  <si>
    <t>CAM Charges Distributed</t>
  </si>
  <si>
    <t>Cost Centre Balance Transfers</t>
  </si>
  <si>
    <t>Bank Interest Distributed</t>
  </si>
  <si>
    <t>Funds Transfer</t>
  </si>
  <si>
    <t>Funds Transfer (sub contract work)</t>
  </si>
  <si>
    <t>Internal Research Income</t>
  </si>
  <si>
    <t>_Check spelling error</t>
  </si>
  <si>
    <t>_check if narration makes sense</t>
  </si>
  <si>
    <t>Salary Allocations</t>
  </si>
  <si>
    <t>Salary Cost Recovered</t>
  </si>
  <si>
    <t>Academic Training Provision</t>
  </si>
  <si>
    <t>General Training Provision</t>
  </si>
  <si>
    <t>Expense Payment Fringe Benefit</t>
  </si>
  <si>
    <t>Light Meals/Morning and Afternoon Tea on UC Premises</t>
  </si>
  <si>
    <t>Travel expenses - students</t>
  </si>
  <si>
    <t>Depreciation Improvements</t>
  </si>
  <si>
    <t>Depreciation Fixtures and Fittings</t>
  </si>
  <si>
    <t>Amortisation Strategic Initiatives</t>
  </si>
  <si>
    <t>Renovations and Refurbishment</t>
  </si>
  <si>
    <t>Union Only Cost of Goods (non-alcoholic)</t>
  </si>
  <si>
    <t>Union Only- Cost of Goods (alcoholic)</t>
  </si>
  <si>
    <t>Partner Payments</t>
  </si>
  <si>
    <t>Student Reimbursements</t>
  </si>
  <si>
    <t>Motor Vehicle Allowance - Personal car for business</t>
  </si>
  <si>
    <t>to be closed</t>
  </si>
  <si>
    <t>2013 Review Plan:</t>
  </si>
  <si>
    <t>By end of August 2013</t>
  </si>
  <si>
    <t>1. send out account list to ask people to confirm the account to be closed.</t>
  </si>
  <si>
    <t xml:space="preserve">4. Review account to be closed. </t>
  </si>
  <si>
    <t>6. Ask system team to update website.</t>
  </si>
  <si>
    <t xml:space="preserve">7. if the BI report is ready by then,  the account list can be updated on a monthly basis. </t>
  </si>
  <si>
    <t>8. The detail review can be done twice a year in April and August. April review will reflect the change from year end statement. August review is to reflect the need for soft closing. Detail review include to review the account process, clean accounts to be closed, update detail narration if the purpose of the account is changed.</t>
  </si>
  <si>
    <t>2.Put in new narration for new accounts. Check spelling error.</t>
  </si>
  <si>
    <t>Account is used to record any payments made, although may be no actual legal obligation on the UC to make a payment, there exists some injustice or hardship which has occurred as a result of the actions of the UC or its employees and it is considered appropriate to make some payment based on equity. The payment serves to avoid the cost of litigation for general staff.</t>
  </si>
  <si>
    <t>5. Review account narration one by one. Including any spelling mistake, accuracy of meaning, update to date meaning.</t>
  </si>
  <si>
    <t>This accounts is used to receive and pay donations.</t>
  </si>
  <si>
    <t>This accounts is used to receive endowments and pay donations.</t>
  </si>
  <si>
    <t>This account represents the UCU Ticketek and records all debits and credits recorded on daily bank statement</t>
  </si>
  <si>
    <t>This account record receipting from Unilodge for Weeden Lodge.</t>
  </si>
  <si>
    <t>This account represents short term investments held by the UC foundation</t>
  </si>
  <si>
    <t>This account is to fix NATSEM year end adjustment for income in advance and receivable.</t>
  </si>
  <si>
    <t>This account records details of UCELI receivable and receipts.</t>
  </si>
  <si>
    <t>This account is used to record Australia Post transations in relation to student payments that have been coded with the incorrect student ID. This account is also used to record unidentifiable monies that come into UC bank account.</t>
  </si>
  <si>
    <t>This account record asset improvements for entities other than UC.</t>
  </si>
  <si>
    <t>This accounts reprents depreciation for improvements</t>
  </si>
  <si>
    <t>This account records fixtures and fittings counted as asset</t>
  </si>
  <si>
    <t>This account recordes depreciation for fixtures and fittings</t>
  </si>
  <si>
    <t>This account records strategic initiatives counted as asset</t>
  </si>
  <si>
    <t>This account recordes depreciation forfixtures and fittings</t>
  </si>
  <si>
    <t>Work in progress account for NATSEM</t>
  </si>
  <si>
    <t>This account is used to reconcile monies spent on corporate cards against ICMS&amp; GL</t>
  </si>
  <si>
    <t>This account is used to keep track of travelex cards loaded with OSP funds</t>
  </si>
  <si>
    <t>This account records student deposits for Cameron Student Residences.</t>
  </si>
  <si>
    <t>This account record Stddent Service and Amenities Fees for deferred students. It will be paid by government.</t>
  </si>
  <si>
    <t>This account records cash received in advance from UCELI customers.</t>
  </si>
  <si>
    <t xml:space="preserve">This account is for current year budget control of Maternity/Paternity leave expense. Certain percentage of salary will be accured each month. </t>
  </si>
  <si>
    <t>This account record money received from Centrelink and money paied to employee for paid parental leave.</t>
  </si>
  <si>
    <t>This account is used by UCC to control training expense.</t>
  </si>
  <si>
    <t>SAS billings for T1 of following year for SAF</t>
  </si>
  <si>
    <t>SAS billings for T1 of following year for UCC</t>
  </si>
  <si>
    <t>SAS billings for T1 of following year for UCLEI</t>
  </si>
  <si>
    <t>SAS billings for T1 of following year for Onshore Internatioanl Research</t>
  </si>
  <si>
    <t>SAS billings for T1 of following year for Onshore Internatioanl Postgraduate</t>
  </si>
  <si>
    <t>SAS billings for Term 1 of following year for Onshore International Nonaward</t>
  </si>
  <si>
    <t>SAS billings for Term 1 of following year for Domestic Undergraduate</t>
  </si>
  <si>
    <t xml:space="preserve">SAS billings for Term 1 of following year for Domestic Research </t>
  </si>
  <si>
    <t>SAS billings for Term 1 of following year for Domestic Postgraduate</t>
  </si>
  <si>
    <t>SAS billings for Term 1 of following year for Domestic non-award</t>
  </si>
  <si>
    <t>Assets on finance lease via Macquarie bank</t>
  </si>
  <si>
    <t>This is used to distribute income for sub contract work</t>
  </si>
  <si>
    <t>This is used to distrubute research income internally</t>
  </si>
  <si>
    <t>This is used to transfer fund internally</t>
  </si>
  <si>
    <t>This is used to distribute CAM charges to different entities, faculties and business units.</t>
  </si>
  <si>
    <t>This is used to distribute research strategic funds internally</t>
  </si>
  <si>
    <t>This is used to distribute VC strategic funds internally</t>
  </si>
  <si>
    <t>This is used to distribute strategic funds internally</t>
  </si>
  <si>
    <t>This is used to distribute Block Grant Funds internally</t>
  </si>
  <si>
    <t>This is used to distribute bank interest to different cost centres.</t>
  </si>
  <si>
    <t>This is to record income from National Health and Medical Research Concil (NHMRC)</t>
  </si>
  <si>
    <t>This is to record government grant for Joint Research Engagement Engineering Cadetship</t>
  </si>
  <si>
    <t>This is to record government grant for Collaborative Research Network.</t>
  </si>
  <si>
    <t>This is to record Commonwealth grants for research category 2</t>
  </si>
  <si>
    <t>This is to record capital grant funding not separated mentioned in DIISRTE guideline.</t>
  </si>
  <si>
    <t>This is used to transfer salary between cost centre and entity.</t>
  </si>
  <si>
    <t>This is used to recover salary cost internally</t>
  </si>
  <si>
    <t>Training expense for academic staff</t>
  </si>
  <si>
    <t>Training expense for general staff</t>
  </si>
  <si>
    <t>This account is for expense payment which falls fringe  benefit category.</t>
  </si>
  <si>
    <t>Small catering expense on UC premises</t>
  </si>
  <si>
    <t>Depreciated expense for improvements</t>
  </si>
  <si>
    <t>Depreciated expense for fixtures and fittings</t>
  </si>
  <si>
    <t>Amortisation expense for Strategic Initiatives</t>
  </si>
  <si>
    <t>Payments to external party based on formal partnership agreement</t>
  </si>
  <si>
    <t>Car allowance for academic staff while the staff is driving it for business.</t>
  </si>
  <si>
    <t>Grants Other</t>
  </si>
  <si>
    <t xml:space="preserve">Surplus or deficit arrising from closing transefer </t>
  </si>
  <si>
    <t>Account is used to record any payments made, although may be no actual legal obligation on the UC to make a payment, there exists some injustice or hardship which has occurred as a result of the actions of the UC or its employees and it is considered appropriate to make some payment based on equity. The payment serves to avoid the cost of litigation for Academicl Staff.</t>
  </si>
  <si>
    <t>This is to record grant from DIISRTE for Sustainable Research Excellence</t>
  </si>
  <si>
    <t xml:space="preserve">Ledger account used for recording transactions relating to the University's uncleared bank entries.  </t>
  </si>
  <si>
    <t xml:space="preserve">Ledger account used for recording transactions relating to the University's general bank account.  </t>
  </si>
  <si>
    <t>Ledger account used for recording transactions relating to payments from AUSAID for scholarships.</t>
  </si>
  <si>
    <t xml:space="preserve">Ledger account used for recording bank transactions relating to the  Public Admin Trust (third party monies for scholarships) items. </t>
  </si>
  <si>
    <t xml:space="preserve">Ledger account used for recording transactions relating to the University's bank bill's and interest bearing deposits. </t>
  </si>
  <si>
    <t>Ledger account used for recording transactions relating to the cash management call account for funds held under trust.</t>
  </si>
  <si>
    <t xml:space="preserve">Ledger account used to record the Weeden Trust </t>
  </si>
  <si>
    <t xml:space="preserve">Used to record the total outstanding balance of accounts receivable invoices owed to the University.  When an invoice is raised. a debit transaction is processed to this account by the Callista module.  </t>
  </si>
  <si>
    <t xml:space="preserve">Used to record the total outstanding balance of accounts receivable invoices owed to the University by the student.  </t>
  </si>
  <si>
    <t>Ledger account used to record DIISRTE support payments for Fee Help</t>
  </si>
  <si>
    <t>Ledger account used to record DIISRTE support payments for Hecs</t>
  </si>
  <si>
    <t>Ledger account used to record Accomodation debtor invioices and adjustments</t>
  </si>
  <si>
    <t>Ledger account used to record transactions until invoices are raised for debtors (Clearing account)</t>
  </si>
  <si>
    <t>Ledger account used to record all the finance lease receiveable more than one year in relation to PPP arrangements.</t>
  </si>
  <si>
    <t>Ledger account used to record all the finance lease receiveable within one year in relation to PPP arrangements.</t>
  </si>
  <si>
    <t>This account records shares held by University of Canberra.</t>
  </si>
  <si>
    <t>Used to record prepaid expenditure which is the portion of any item of expenditure that cannot be diminished/expired in the period/s in which the payment has occurred.  It includes insurance premiums, book/media subscriptions and other such items.</t>
  </si>
  <si>
    <t>Used to record progressive payments made towards construction of capital buildings until the asset is ready for use.  Once the construction is complete and ready for use, it is then capitalised under the relevant category. The full cost of it is transferred</t>
  </si>
  <si>
    <t>Used to record infrastructure costs at historical value. Items include value of roads, tennis courts, footpaths, septic tanks, etc.</t>
  </si>
  <si>
    <t>Used to record the provision for depreciation on equipment at cost, the provisions are made periodically over the useful economic life of the assets, the corresponding entries are credited to accumulated depreciation equipment account.</t>
  </si>
  <si>
    <t xml:space="preserve">Ledger account used to record the depreciation in relation to infrastructure </t>
  </si>
  <si>
    <t>Account used to record reference collection, law reports, law acts and hansards.</t>
  </si>
  <si>
    <t>Liability account used for period end accrual adjustments to record expenditure incurred (ie goods/services received) but not paid. Used at year end for whole University but through the year for University Business Units.</t>
  </si>
  <si>
    <t>Ledger account used to record the amount payable to student scholarship, AUSAID, and staff stipend.</t>
  </si>
  <si>
    <t>Ledger account used to record bank direct payments balance in the account get cleared after the acquittals are made</t>
  </si>
  <si>
    <t>Ledger account used to record bank direct payments balance in the account to get cleared after the acquittals are made</t>
  </si>
  <si>
    <t xml:space="preserve">Holding account used by Payroll and Financial Services.  It represents a credit and debit entry for net salary payments, employer superannuation contributions, payroll deductions such as superannuation, PAYG, direct salary packaging, union fees etc as well as overpayments and recoveries. </t>
  </si>
  <si>
    <t>Ledger account used to record the health insurance collected and paid on behalf of overseas students, to world health organisation. This should be clearing account.</t>
  </si>
  <si>
    <t>The account is used to record the donations received from UC staff for the Burmese victims.</t>
  </si>
  <si>
    <t>Ledger account used to record the amount received from USA government and this amount is paid to US Students as loans and is a clearing account.</t>
  </si>
  <si>
    <t>UC's liabilty for staff Long Service Leave at a particular point in time. Payroll allocates a percentage of the salary. This is for staff entitled to Long service Leave within a year.</t>
  </si>
  <si>
    <t>UC's liability for staff annual leave at a particular point in time.</t>
  </si>
  <si>
    <t>UC's liability for staff long service leave at a particular point in time. Payroll allocates a percentage of the salary. This is for staff entitled to long Service Leave not within a year.</t>
  </si>
  <si>
    <t>Account used to record the Deferred income under the PPP arrangement with CLV which are to be taken to income statement within one year.</t>
  </si>
  <si>
    <t>Ledger account used to record the amount of loan repayable within one year in relation to a building loan taken for refurbishment.</t>
  </si>
  <si>
    <t>Repayment back to DIIRSTE due to student contribution receivable as off-set.</t>
  </si>
  <si>
    <t>Student contributions to off-set DIIRSTE  re-draw</t>
  </si>
  <si>
    <t>Revenue generated from DIIRSTE funding for FEE HELP</t>
  </si>
  <si>
    <t>Revenue generated from DIIRSTE funding for SA-HELP</t>
  </si>
  <si>
    <t xml:space="preserve">Revenue generated from DIISRTE in respect of Post Graduate  awards 2002 onwards </t>
  </si>
  <si>
    <t xml:space="preserve">Revenue generated from DIISRTE in respect of  Postgraduate awards prior to 2001 </t>
  </si>
  <si>
    <t>Revenue generated from DIISRTE in respect of International Post Graduate  Research Scholarship</t>
  </si>
  <si>
    <t xml:space="preserve">Income generated from commonwealth in respect of Edcuation Costs  Scholarships </t>
  </si>
  <si>
    <t xml:space="preserve">Income generated from commonwealth in respect to Accomodation Scholarships </t>
  </si>
  <si>
    <t>Income generated from Australian government in respect to Superannuation Supplementation Scheme.</t>
  </si>
  <si>
    <t>Income generated from Australian government funding with respect to National Accommodation Scholarships.</t>
  </si>
  <si>
    <t>Income generated from Australian government funding with respect to National Priority Scholarships.</t>
  </si>
  <si>
    <t>Income generated from  Australian government funding with respect to Higher Education Workpalce Reform Programmes.</t>
  </si>
  <si>
    <t>Annual grant from the Australian government paid periodically to meet recurrent expenditure.</t>
  </si>
  <si>
    <t>Revenue generated from Australian government for HE Participation Program</t>
  </si>
  <si>
    <t>Revenue generated from Australian government grant received in relation to Indigenous Staff Scholarships.</t>
  </si>
  <si>
    <t>Revenue generated from Australian government Research Infrastructure Block Grant.</t>
  </si>
  <si>
    <t>Revenue generated from Australian government grant received in relation to the Research Training Scheme.</t>
  </si>
  <si>
    <t>Revenue generated from Australian government grant received in relation to Joint Research Engagement.</t>
  </si>
  <si>
    <t>Revenue generated from DIIRSTE funding from HECS trust.</t>
  </si>
  <si>
    <t>Revenue generated from Australian government for HE Base Partnership funding</t>
  </si>
  <si>
    <t>Revenue generated from Australian government funding with respect to Commercialisation Training Scheme.</t>
  </si>
  <si>
    <t>Income generated from Australian government funding with respect to Indigenous Support.</t>
  </si>
  <si>
    <t xml:space="preserve">Revenue generated from Australian government funding with respect to work place productivity programme </t>
  </si>
  <si>
    <t>Revenue generated from Australian government funding with respect to learning and teaching performance funding</t>
  </si>
  <si>
    <t>Income generated from Australian government funding with respect to collaboration and structural reform programme.</t>
  </si>
  <si>
    <t>Income generated from Australian government funding with respect to Better Universities Renewal funding.</t>
  </si>
  <si>
    <t>Income generated from Australian government funding with respect to Indigenous Access Scholarship.</t>
  </si>
  <si>
    <t>Income generated from Australian government funding with respect to Endowment &amp; Infrastructure funding.</t>
  </si>
  <si>
    <t>Income or other contributions received from AUS funding; which cannot be classified in to any other GL accounts.</t>
  </si>
  <si>
    <t>Income or other contributions received from TPIP  funding; which cannot be classified in to any other GL accounts.</t>
  </si>
  <si>
    <t>Income generated from Australian government funding with respect to Additional Support for Students With Disabilities</t>
  </si>
  <si>
    <t>Income generated from Australian government funding with respect to Disability Performance Funding</t>
  </si>
  <si>
    <t>Income generated from Australian government funding with respect to Diversity &amp; Structural Adjustment Fund</t>
  </si>
  <si>
    <t>Income generated from Australian government funding with respect to HE Structural Adjustment Fund Program</t>
  </si>
  <si>
    <t>Income generated from Australian government funding with respect to Promotion of Excellence in L+T in H6 Grants</t>
  </si>
  <si>
    <t>Income generated from government works, such as water analysis &amp; other services to State or Federal Government</t>
  </si>
  <si>
    <t>Income generated from other Universities and other institutions for any services.</t>
  </si>
  <si>
    <t>Revenue received for which specific income accounts do not exist, If you are using this code for a regular income type please contact Financial Services.</t>
  </si>
  <si>
    <t>Income earned from catering services for courses held by PMP</t>
  </si>
  <si>
    <t xml:space="preserve">Income generated from selling bevarage and alcohol, where it cannot be classified in to any of the specific GL account. </t>
  </si>
  <si>
    <t xml:space="preserve">Income generated from sales of consumables, where it cannot be classified in to any of the specific GL account. </t>
  </si>
  <si>
    <t>Income generated from photocopying services at the library &amp; Curriculum centres.</t>
  </si>
  <si>
    <t xml:space="preserve">Revenue generated from courtesy borrower fees between libraries. </t>
  </si>
  <si>
    <t>This is to record Student Services and Amenities Fee to be paid by students.</t>
  </si>
  <si>
    <t xml:space="preserve">Income earned from Australian Research Council discovery projects </t>
  </si>
  <si>
    <t xml:space="preserve">Income earned from Australian Research Council linkage projects </t>
  </si>
  <si>
    <t xml:space="preserve">Revenue generated from Australian Research Council network centres </t>
  </si>
  <si>
    <t>Income generated from other grants; where it cannot be classified in to any other specific GL accounts.</t>
  </si>
  <si>
    <t xml:space="preserve">Any other Non Research Grants from the Australian government </t>
  </si>
  <si>
    <t xml:space="preserve">Any other Non Research Grants from the ACT government </t>
  </si>
  <si>
    <t xml:space="preserve">Any other Non Research Grants from the SA government </t>
  </si>
  <si>
    <t xml:space="preserve">Any other Non Research Grants from the NSW government </t>
  </si>
  <si>
    <t xml:space="preserve">Any other Non Research Grants from the QLD government </t>
  </si>
  <si>
    <t xml:space="preserve">Any other Non Research Grants from the NT government </t>
  </si>
  <si>
    <t xml:space="preserve">Any other Non Research Grants from the TAS government </t>
  </si>
  <si>
    <t xml:space="preserve">Any other Non Research Grants from the VIC government </t>
  </si>
  <si>
    <t>State &amp; Local Govt FAG: WA - Non Research</t>
  </si>
  <si>
    <t xml:space="preserve">Any other Non Research Grants from the WA government </t>
  </si>
  <si>
    <t xml:space="preserve">Income received from any organisation/person to pay for scholarship and prizes </t>
  </si>
  <si>
    <t>Reimburse of income from Corporative research centres for expenses paid by the UC.</t>
  </si>
  <si>
    <t xml:space="preserve">Income generated by recovering part or full of travel cost from the staff salary </t>
  </si>
  <si>
    <t xml:space="preserve">Income generated from superannuation administration activities </t>
  </si>
  <si>
    <t>Investment property value increment as a result of increasing market value of the property in excess of its carrying/ book value.</t>
  </si>
  <si>
    <t>Tthis account is used for recording Foreign Exchange Gains.</t>
  </si>
  <si>
    <t>Cost of annual leave entitlement of general staff.</t>
  </si>
  <si>
    <t>Employee's expenses incurred in terms of maternity and paternity for general staff.</t>
  </si>
  <si>
    <t>Employee's expenses incurred in terms of maternity and paternity for academic staff.</t>
  </si>
  <si>
    <t>Expenses incurred in relation to fringe benefit tax.</t>
  </si>
  <si>
    <t>Cost of repairs and maintenance of fixed assets excludes any expenses incurred in relation to increasing the useful economic life or market value of the assets,</t>
  </si>
  <si>
    <t>Expense for renovation and refurbishment</t>
  </si>
  <si>
    <t xml:space="preserve">Cost incurred for carrying the internal audits on internal controls of the University by the external consultants </t>
  </si>
  <si>
    <t xml:space="preserve">Expenses incurred in relation to agency fees payable </t>
  </si>
  <si>
    <t>Expenses incurred in relation to paying commissions to external parties for getting students from onshore/offshore</t>
  </si>
  <si>
    <t xml:space="preserve">Costs incurred in relation to consultancy fees paid to an external organisations. </t>
  </si>
  <si>
    <t>Expenses incurred in relation to flower arrangements for any UC event or any gift provided and cost of any memorabilia.</t>
  </si>
  <si>
    <t xml:space="preserve">This account will record all the expenses related to OHS aspect of the UC. Such as training, payments to consultants, etc </t>
  </si>
  <si>
    <t>Account is used to record expenses incurred in relations to outsource management fees.</t>
  </si>
  <si>
    <t>Account is used to record expenses incurred in relations to multi function copier usage charges.</t>
  </si>
  <si>
    <t>Account is used to record expenses incurred in relations to computer lease</t>
  </si>
  <si>
    <t>Account is used to record expenses incurred in relations to re location cost.</t>
  </si>
  <si>
    <t>Account is used to record expenses incurred in relations to technology support.</t>
  </si>
  <si>
    <t>Account is used to record expenses incurred in relations to harware.</t>
  </si>
  <si>
    <t>Account is used to record expenses incurred in relations to network communications.</t>
  </si>
  <si>
    <t>Account is used to record expenses incurred in relations to cost of good - non alcoholic.</t>
  </si>
  <si>
    <t>Account is used to record expenses incurred in relations to cost of goods - alcoholic.</t>
  </si>
  <si>
    <t>Account is used to record expenses incurred in relations to live entertainment - associate cost.</t>
  </si>
  <si>
    <t>Account is used to record expenses incurred in relations to live entertainment - performance.</t>
  </si>
  <si>
    <t>Account is used to record expenses incurred in relations to TPIP funding claims.</t>
  </si>
  <si>
    <t>Account is used to record expenses incurred in relations to cleaning supplies, .</t>
  </si>
  <si>
    <t>Account is used to record expenses incurred in relations to research / projects refund surplus funds.</t>
  </si>
  <si>
    <t>Account is used to record expenses incurred in relations to visiting delegates - travel and accomodation.</t>
  </si>
  <si>
    <t>Account is used to record expenses incurred in relations to wastage UCU.</t>
  </si>
  <si>
    <t>Account is used to record expenses incurred in relations to equipment hire.</t>
  </si>
  <si>
    <t>Account is used to record expenses incurred in relations to AUS Funding.</t>
  </si>
  <si>
    <t>Account is used to record expenses incurred in relations to clubs and society related claims.</t>
  </si>
  <si>
    <t>Account is used to record expenses incurred in relations to clubs and society related.</t>
  </si>
  <si>
    <t>Expenses incurred in purchasing any equipment, where the cost of separately identifible items costs below $5000</t>
  </si>
  <si>
    <t>Cost of developing, purchasing and designing computer software programs to be used by UC operational divisions.</t>
  </si>
  <si>
    <t>Expenses incurred in purchasing any equipment, where the cost of separately identifible items costs below $500</t>
  </si>
  <si>
    <t>Record course forfeited fees loaded from Callista</t>
  </si>
  <si>
    <t>Clearing account for purchases of computer equipment, motor vehicle and equipment which may have a useful life of more than one year.</t>
  </si>
  <si>
    <t>Account used to record the expenses incurred in relation to visiting scholars.</t>
  </si>
  <si>
    <t>Account used to record the expenses incurred in relation to visiting delegation.</t>
  </si>
  <si>
    <t xml:space="preserve">Cost of repairs and maintenance of fixed assets excludes any expenses incurred in relation to increasing the useful economic life or market value of the assets, which is part of internal recovery </t>
  </si>
  <si>
    <t>Expenses relating to printing any documents.</t>
  </si>
  <si>
    <t xml:space="preserve">Cost of telephone services fixed line, which is part of internal recovery </t>
  </si>
  <si>
    <t xml:space="preserve">Cost of providing on the job and off the job training for academic staff by internal consultants which form part of internal recovery </t>
  </si>
  <si>
    <t xml:space="preserve">Cost of providing on the job and off the job training for General staff by internal consultants which form part of internal recovery </t>
  </si>
  <si>
    <t xml:space="preserve">Expenses incurred in relation to local and interstate ticket fares for UC staff and invitees, which form part of internal recovery </t>
  </si>
  <si>
    <t xml:space="preserve">Cost of laundry services, which is part of internal recovery </t>
  </si>
  <si>
    <t xml:space="preserve">Cost of contribution to strategic and contingency fund allocation, which is part of internal recovery </t>
  </si>
  <si>
    <t>Account used to record the internal allocations relating space.</t>
  </si>
  <si>
    <t>Account used to record the internal cost allocations</t>
  </si>
  <si>
    <t>In Health clinic, patients pay servie fee to GP directly. UC charged GP 25 % of this service fee monthly.</t>
  </si>
  <si>
    <t>This account records DIISRTE payment adjusment prior to current year.</t>
  </si>
  <si>
    <t xml:space="preserve">Income derived from ACT government for written or verbally contracted research services or activities undertaken by the University. </t>
  </si>
  <si>
    <t xml:space="preserve">Income derived from SA government for written or verbally contracted research services or activities undertaken by the University. </t>
  </si>
  <si>
    <t xml:space="preserve">Income derived from NSW government for written or verbally contracted research services or activities undertaken by the University. </t>
  </si>
  <si>
    <t xml:space="preserve">Income derived from QLD government for written or verbally contracted research services or activities undertaken by the University. </t>
  </si>
  <si>
    <t xml:space="preserve">Income derived from TAS government for written or verbally contracted research services or activities undertaken by the University. </t>
  </si>
  <si>
    <t xml:space="preserve">Income derived from VIC government for written or verbally contracted research services or activities undertaken by the University. </t>
  </si>
  <si>
    <t xml:space="preserve">Income derived from WA government for written or verbally contracted research services or activities undertaken by the University. </t>
  </si>
  <si>
    <t xml:space="preserve">Income derived from NT government for written or verbally contracted research services or activities undertaken by the University. </t>
  </si>
  <si>
    <t>3. Ask System to put in new account list.Another checking need to be done before final upload just in case new accounts are created. Close accounts as confirmed.</t>
  </si>
  <si>
    <t>Category</t>
  </si>
  <si>
    <t>Asset</t>
  </si>
  <si>
    <t>Liability</t>
  </si>
  <si>
    <t>Expense</t>
  </si>
  <si>
    <t>Internal recoveries</t>
  </si>
  <si>
    <t>20401 - Westpac Loan &lt; 1 year</t>
  </si>
  <si>
    <t>20405 - CBA Loan &gt; 1 year</t>
  </si>
  <si>
    <t>20404 - ACT Govt Loan &gt; 1 year - Wing 5 Cameron / Weeden Lodge</t>
  </si>
  <si>
    <t>20406 - ACT Govt Loan &gt; 1 year - OC1/ Cooper Loodge</t>
  </si>
  <si>
    <t>20408 - Westpac Loan&gt; 1 year</t>
  </si>
  <si>
    <t>42202 - Grants Other</t>
  </si>
  <si>
    <t>41616 - Donations, Bequests and Foundations for Research</t>
  </si>
  <si>
    <t>42217 - AUS Funding</t>
  </si>
  <si>
    <t>41927 - UC Union Cash Takings Variance</t>
  </si>
  <si>
    <t>Weeden Post Graduate Scholarship Goldman Sachs Cash Trust</t>
  </si>
  <si>
    <t>Westpac Loan &lt; 1 year</t>
  </si>
  <si>
    <t>CBA Loan &gt; 1 year</t>
  </si>
  <si>
    <t>ACT Govt Loan &gt; 1 year - Wing 5 Cameron / Weeden Lodge</t>
  </si>
  <si>
    <t>ACT Govt Loan &gt; 1 year - OC1/ Cooper Loodge</t>
  </si>
  <si>
    <t>Westpac Loan&gt; 1 year</t>
  </si>
  <si>
    <t>Donations, Bequests and Foundations for Research</t>
  </si>
  <si>
    <t>UC Union Cash Takings Variance</t>
  </si>
  <si>
    <t>Comment</t>
  </si>
  <si>
    <t>Number</t>
  </si>
  <si>
    <t>Income generated from Australian government funding with respect to capital development pool. This funds is used exclusively for capital projects.</t>
  </si>
  <si>
    <t>Income generated from Australian government funding with respect to Higher Education Equity Program for Disability Support Program.</t>
  </si>
  <si>
    <t>Nahid confirmed to be closed. 24 Sep 2013</t>
  </si>
  <si>
    <t>Confirmed with Ann. UC doesnot provide loan service to students any more_24/9/2013</t>
  </si>
  <si>
    <t>This account is used by UC Union to record cash taking variance  between POS Magic and reciepts.</t>
  </si>
  <si>
    <t>This account records the balance of loan more than one year from ACT Government for OC1</t>
  </si>
  <si>
    <t>This account records the balance of loan from Commonwealth Bank more than one year</t>
  </si>
  <si>
    <t>More than one year advance/loan from DEST to cover mainly for organisational restructure.</t>
  </si>
  <si>
    <t>This account records the balance of more than one year loan from Westpac facility</t>
  </si>
  <si>
    <t>ACT Govt Loan &lt; 1 year - Wing 5 Cameron/Weeden Lodge</t>
  </si>
  <si>
    <t>ACT Govt Loan &lt; 1 Year - OC1 / Cooper Lodge</t>
  </si>
  <si>
    <t>ACT Govt Loan &lt; 1 Year - Wing 4 Cameron / Weeden Lodge</t>
  </si>
  <si>
    <t>ACT Govt Loan &gt;1 Year - Wing 4 Cameron/ Weeden Lodge</t>
  </si>
  <si>
    <t>CBA Loan &lt; 1 Year</t>
  </si>
  <si>
    <t>This account records the balance of loan less than one year from ACT Government for OC1</t>
  </si>
  <si>
    <t>This account records the balance of loan from Commonwealth Bank less than one year</t>
  </si>
  <si>
    <t>This account records the balance of loan less than one year from ACT Government for Wing4</t>
  </si>
  <si>
    <t>This account records the balance of loan more than one year from ACT Government for Wing4</t>
  </si>
  <si>
    <t>Trust account to record the activity for Weeden Post granduate Scholarshsip</t>
  </si>
  <si>
    <t>Internal Recovery</t>
  </si>
  <si>
    <t>Payment to students for the expense incurred while they do the work for UC.</t>
  </si>
  <si>
    <t>Confirmed with Nahid email, 24 Sept 2013</t>
  </si>
  <si>
    <t>This is to record Commonwealth grants for research category 1</t>
  </si>
  <si>
    <t>Confirmed with Nahid_email 26 Sep 2013</t>
  </si>
  <si>
    <t>Updated on 26 September 2013</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</si>
</sst>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s>
  <fonts count="69">
    <font>
      <sz val="11"/>
      <color theme="1"/>
      <name val="Calibri"/>
      <family val="2"/>
    </font>
    <font>
      <sz val="11"/>
      <color indexed="8"/>
      <name val="Calibri"/>
      <family val="2"/>
    </font>
    <font>
      <sz val="12"/>
      <color indexed="8"/>
      <name val="Calibri"/>
      <family val="2"/>
    </font>
    <font>
      <b/>
      <sz val="12"/>
      <color indexed="8"/>
      <name val="Calibri"/>
      <family val="2"/>
    </font>
    <font>
      <b/>
      <sz val="11"/>
      <color indexed="9"/>
      <name val="Calibri"/>
      <family val="2"/>
    </font>
    <font>
      <b/>
      <sz val="11"/>
      <color indexed="8"/>
      <name val="Calibri"/>
      <family val="2"/>
    </font>
    <font>
      <sz val="10"/>
      <name val="Arial"/>
      <family val="2"/>
    </font>
    <font>
      <b/>
      <sz val="9"/>
      <color indexed="9"/>
      <name val="Arial"/>
      <family val="2"/>
    </font>
    <font>
      <sz val="9"/>
      <color indexed="8"/>
      <name val="Arial"/>
      <family val="2"/>
    </font>
    <font>
      <b/>
      <sz val="10"/>
      <name val="Arial"/>
      <family val="2"/>
    </font>
    <font>
      <b/>
      <u val="single"/>
      <sz val="14"/>
      <color indexed="8"/>
      <name val="Calibri"/>
      <family val="2"/>
    </font>
    <font>
      <u val="single"/>
      <sz val="11"/>
      <color indexed="8"/>
      <name val="Calibri"/>
      <family val="2"/>
    </font>
    <font>
      <b/>
      <i/>
      <sz val="11"/>
      <color indexed="8"/>
      <name val="Calibri"/>
      <family val="2"/>
    </font>
    <font>
      <b/>
      <u val="single"/>
      <sz val="11"/>
      <color indexed="8"/>
      <name val="Calibri"/>
      <family val="2"/>
    </font>
    <font>
      <u val="single"/>
      <sz val="11"/>
      <color indexed="12"/>
      <name val="Calibri"/>
      <family val="2"/>
    </font>
    <font>
      <b/>
      <sz val="16"/>
      <color indexed="8"/>
      <name val="Calibri"/>
      <family val="2"/>
    </font>
    <font>
      <sz val="9"/>
      <name val="Tahoma"/>
      <family val="0"/>
    </font>
    <font>
      <b/>
      <sz val="9"/>
      <name val="Tahoma"/>
      <family val="0"/>
    </font>
    <font>
      <b/>
      <sz val="14"/>
      <color indexed="12"/>
      <name val="Cambria"/>
      <family val="1"/>
    </font>
    <font>
      <sz val="10"/>
      <color indexed="12"/>
      <name val="Arial"/>
      <family val="2"/>
    </font>
    <font>
      <b/>
      <sz val="12"/>
      <color indexed="8"/>
      <name val="Arial"/>
      <family val="2"/>
    </font>
    <font>
      <b/>
      <sz val="10"/>
      <color indexed="8"/>
      <name val="Cambria"/>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Calibri"/>
      <family val="2"/>
    </font>
    <font>
      <b/>
      <u val="single"/>
      <sz val="14"/>
      <color theme="1"/>
      <name val="Calibri"/>
      <family val="2"/>
    </font>
    <font>
      <u val="single"/>
      <sz val="11"/>
      <color theme="1"/>
      <name val="Calibri"/>
      <family val="2"/>
    </font>
    <font>
      <b/>
      <i/>
      <sz val="11"/>
      <color theme="1"/>
      <name val="Calibri"/>
      <family val="2"/>
    </font>
    <font>
      <b/>
      <u val="single"/>
      <sz val="11"/>
      <color theme="1"/>
      <name val="Calibri"/>
      <family val="2"/>
    </font>
    <font>
      <b/>
      <sz val="16"/>
      <color theme="1"/>
      <name val="Calibri"/>
      <family val="2"/>
    </font>
    <font>
      <b/>
      <sz val="9"/>
      <color theme="0"/>
      <name val="Arial"/>
      <family val="2"/>
    </font>
    <font>
      <b/>
      <sz val="14"/>
      <color rgb="FF0000CC"/>
      <name val="Cambria"/>
      <family val="1"/>
    </font>
    <font>
      <sz val="10"/>
      <color rgb="FF0000CC"/>
      <name val="Arial"/>
      <family val="2"/>
    </font>
    <font>
      <b/>
      <sz val="12"/>
      <color theme="1"/>
      <name val="Arial"/>
      <family val="2"/>
    </font>
    <font>
      <b/>
      <sz val="10"/>
      <color theme="1"/>
      <name val="Cambria"/>
      <family val="1"/>
    </font>
    <font>
      <sz val="10"/>
      <color rgb="FF0000FF"/>
      <name val="Arial"/>
      <family val="2"/>
    </font>
    <font>
      <b/>
      <sz val="14"/>
      <color rgb="FF0000FF"/>
      <name val="Cambria"/>
      <family val="1"/>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
      <patternFill patternType="solid">
        <fgColor theme="3" tint="0.5999900102615356"/>
        <bgColor indexed="64"/>
      </patternFill>
    </fill>
    <fill>
      <patternFill patternType="solid">
        <fgColor indexed="54"/>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rgb="FFFFFF00"/>
        <bgColor indexed="64"/>
      </patternFill>
    </fill>
    <fill>
      <patternFill patternType="solid">
        <fgColor theme="3"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31"/>
      </left>
      <right style="thin">
        <color indexed="31"/>
      </right>
      <top style="thin">
        <color indexed="31"/>
      </top>
      <bottom style="thin">
        <color indexed="31"/>
      </bottom>
    </border>
    <border>
      <left style="thin">
        <color indexed="31"/>
      </left>
      <right style="thin">
        <color indexed="31"/>
      </right>
      <top/>
      <bottom/>
    </border>
    <border>
      <left style="thin"/>
      <right style="thin"/>
      <top style="thin"/>
      <bottom style="thin"/>
    </border>
    <border>
      <left style="thin"/>
      <right style="thin"/>
      <top/>
      <bottom/>
    </border>
    <border>
      <left style="thin">
        <color indexed="31"/>
      </left>
      <right style="thin">
        <color indexed="31"/>
      </right>
      <top style="thin">
        <color indexed="31"/>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6"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67">
    <xf numFmtId="0" fontId="0" fillId="0" borderId="0" xfId="0" applyFont="1" applyAlignment="1">
      <alignment/>
    </xf>
    <xf numFmtId="0" fontId="54" fillId="0" borderId="0" xfId="0" applyFont="1" applyAlignment="1">
      <alignment/>
    </xf>
    <xf numFmtId="0" fontId="55" fillId="0" borderId="0" xfId="0" applyFont="1" applyAlignment="1">
      <alignment/>
    </xf>
    <xf numFmtId="0" fontId="40" fillId="33" borderId="0" xfId="0" applyFont="1" applyFill="1" applyAlignment="1">
      <alignment/>
    </xf>
    <xf numFmtId="164" fontId="0" fillId="0" borderId="0" xfId="0" applyNumberFormat="1" applyAlignment="1">
      <alignment/>
    </xf>
    <xf numFmtId="0" fontId="0" fillId="0" borderId="0" xfId="0" applyFill="1" applyAlignment="1">
      <alignment/>
    </xf>
    <xf numFmtId="0" fontId="0" fillId="34" borderId="0" xfId="0" applyFill="1" applyAlignment="1">
      <alignment/>
    </xf>
    <xf numFmtId="0" fontId="6" fillId="0" borderId="0" xfId="56">
      <alignment/>
      <protection/>
    </xf>
    <xf numFmtId="0" fontId="6" fillId="0" borderId="0" xfId="56" applyAlignment="1">
      <alignment wrapText="1"/>
      <protection/>
    </xf>
    <xf numFmtId="0" fontId="7" fillId="35" borderId="10" xfId="56" applyFont="1" applyFill="1" applyBorder="1" applyAlignment="1">
      <alignment horizontal="left"/>
      <protection/>
    </xf>
    <xf numFmtId="0" fontId="7" fillId="35" borderId="10" xfId="56" applyFont="1" applyFill="1" applyBorder="1" applyAlignment="1">
      <alignment/>
      <protection/>
    </xf>
    <xf numFmtId="0" fontId="8" fillId="36" borderId="10" xfId="56" applyFont="1" applyFill="1" applyBorder="1" applyAlignment="1">
      <alignment horizontal="center"/>
      <protection/>
    </xf>
    <xf numFmtId="0" fontId="8" fillId="36" borderId="10" xfId="56" applyFont="1" applyFill="1" applyBorder="1" applyAlignment="1">
      <alignment/>
      <protection/>
    </xf>
    <xf numFmtId="0" fontId="8" fillId="37" borderId="10" xfId="56" applyFont="1" applyFill="1" applyBorder="1" applyAlignment="1">
      <alignment horizontal="center"/>
      <protection/>
    </xf>
    <xf numFmtId="0" fontId="8" fillId="37" borderId="10" xfId="56" applyFont="1" applyFill="1" applyBorder="1" applyAlignment="1">
      <alignment/>
      <protection/>
    </xf>
    <xf numFmtId="0" fontId="6" fillId="38" borderId="0" xfId="56" applyFill="1" applyAlignment="1">
      <alignment wrapText="1"/>
      <protection/>
    </xf>
    <xf numFmtId="0" fontId="6" fillId="0" borderId="0" xfId="56" applyNumberFormat="1" applyAlignment="1">
      <alignment horizontal="center"/>
      <protection/>
    </xf>
    <xf numFmtId="0" fontId="56" fillId="0" borderId="0" xfId="0" applyFont="1" applyBorder="1" applyAlignment="1">
      <alignment/>
    </xf>
    <xf numFmtId="0" fontId="57" fillId="0" borderId="0" xfId="0" applyFont="1" applyBorder="1" applyAlignment="1">
      <alignment/>
    </xf>
    <xf numFmtId="0" fontId="58" fillId="0" borderId="0" xfId="0" applyFont="1" applyAlignment="1">
      <alignment/>
    </xf>
    <xf numFmtId="0" fontId="59" fillId="0" borderId="0" xfId="0" applyFont="1" applyBorder="1" applyAlignment="1">
      <alignment/>
    </xf>
    <xf numFmtId="0" fontId="46" fillId="0" borderId="0" xfId="52" applyAlignment="1">
      <alignment/>
    </xf>
    <xf numFmtId="17" fontId="52" fillId="0" borderId="0" xfId="0" applyNumberFormat="1" applyFont="1" applyAlignment="1">
      <alignment horizontal="left"/>
    </xf>
    <xf numFmtId="0" fontId="52" fillId="0" borderId="0" xfId="0" applyFont="1" applyAlignment="1">
      <alignment horizontal="left"/>
    </xf>
    <xf numFmtId="0" fontId="60" fillId="0" borderId="0" xfId="0" applyFont="1" applyAlignment="1">
      <alignment/>
    </xf>
    <xf numFmtId="0" fontId="6" fillId="0" borderId="0" xfId="56" applyFill="1">
      <alignment/>
      <protection/>
    </xf>
    <xf numFmtId="0" fontId="6" fillId="39" borderId="0" xfId="56" applyFill="1" applyAlignment="1">
      <alignment wrapText="1"/>
      <protection/>
    </xf>
    <xf numFmtId="0" fontId="6" fillId="39" borderId="0" xfId="56" applyFont="1" applyFill="1" applyAlignment="1">
      <alignment wrapText="1"/>
      <protection/>
    </xf>
    <xf numFmtId="0" fontId="6" fillId="39" borderId="0" xfId="56" applyFill="1">
      <alignment/>
      <protection/>
    </xf>
    <xf numFmtId="0" fontId="6" fillId="0" borderId="0" xfId="56" applyFill="1" applyAlignment="1">
      <alignment wrapText="1"/>
      <protection/>
    </xf>
    <xf numFmtId="0" fontId="8" fillId="36" borderId="0" xfId="56" applyFont="1" applyFill="1" applyBorder="1" applyAlignment="1">
      <alignment horizontal="center"/>
      <protection/>
    </xf>
    <xf numFmtId="0" fontId="8" fillId="36" borderId="0" xfId="56" applyFont="1" applyFill="1" applyBorder="1" applyAlignment="1">
      <alignment/>
      <protection/>
    </xf>
    <xf numFmtId="0" fontId="6" fillId="0" borderId="0" xfId="56" applyBorder="1">
      <alignment/>
      <protection/>
    </xf>
    <xf numFmtId="0" fontId="8" fillId="0" borderId="10" xfId="56" applyFont="1" applyFill="1" applyBorder="1" applyAlignment="1">
      <alignment horizontal="center"/>
      <protection/>
    </xf>
    <xf numFmtId="0" fontId="8" fillId="0" borderId="10" xfId="56" applyFont="1" applyFill="1" applyBorder="1" applyAlignment="1">
      <alignment/>
      <protection/>
    </xf>
    <xf numFmtId="0" fontId="8" fillId="0" borderId="0" xfId="56" applyFont="1" applyFill="1" applyBorder="1" applyAlignment="1">
      <alignment horizontal="center"/>
      <protection/>
    </xf>
    <xf numFmtId="0" fontId="8" fillId="0" borderId="0" xfId="56" applyFont="1" applyFill="1" applyBorder="1" applyAlignment="1">
      <alignment/>
      <protection/>
    </xf>
    <xf numFmtId="0" fontId="6" fillId="0" borderId="0" xfId="56" applyFill="1" applyBorder="1">
      <alignment/>
      <protection/>
    </xf>
    <xf numFmtId="0" fontId="7" fillId="40" borderId="10" xfId="56" applyFont="1" applyFill="1" applyBorder="1" applyAlignment="1">
      <alignment horizontal="left"/>
      <protection/>
    </xf>
    <xf numFmtId="0" fontId="7" fillId="40" borderId="10" xfId="56" applyFont="1" applyFill="1" applyBorder="1" applyAlignment="1">
      <alignment/>
      <protection/>
    </xf>
    <xf numFmtId="0" fontId="61" fillId="33" borderId="11" xfId="56" applyFont="1" applyFill="1" applyBorder="1" applyAlignment="1">
      <alignment horizontal="left" wrapText="1"/>
      <protection/>
    </xf>
    <xf numFmtId="0" fontId="62" fillId="0" borderId="0" xfId="56" applyFont="1">
      <alignment/>
      <protection/>
    </xf>
    <xf numFmtId="0" fontId="63" fillId="0" borderId="0" xfId="56" applyFont="1" applyAlignment="1">
      <alignment/>
      <protection/>
    </xf>
    <xf numFmtId="0" fontId="64" fillId="0" borderId="0" xfId="56" applyFont="1" applyFill="1">
      <alignment/>
      <protection/>
    </xf>
    <xf numFmtId="0" fontId="65" fillId="0" borderId="0" xfId="56" applyFont="1">
      <alignment/>
      <protection/>
    </xf>
    <xf numFmtId="0" fontId="8" fillId="0" borderId="12" xfId="56" applyFont="1" applyFill="1" applyBorder="1" applyAlignment="1">
      <alignment horizontal="center"/>
      <protection/>
    </xf>
    <xf numFmtId="0" fontId="8" fillId="0" borderId="12" xfId="56" applyFont="1" applyFill="1" applyBorder="1" applyAlignment="1">
      <alignment/>
      <protection/>
    </xf>
    <xf numFmtId="0" fontId="6" fillId="0" borderId="12" xfId="56" applyFill="1" applyBorder="1" applyAlignment="1">
      <alignment wrapText="1"/>
      <protection/>
    </xf>
    <xf numFmtId="0" fontId="6" fillId="0" borderId="12" xfId="56" applyNumberFormat="1" applyFill="1" applyBorder="1" applyAlignment="1">
      <alignment horizontal="center"/>
      <protection/>
    </xf>
    <xf numFmtId="0" fontId="6" fillId="0" borderId="12" xfId="56" applyFill="1" applyBorder="1">
      <alignment/>
      <protection/>
    </xf>
    <xf numFmtId="0" fontId="66" fillId="0" borderId="0" xfId="56" applyFont="1" applyAlignment="1">
      <alignment wrapText="1"/>
      <protection/>
    </xf>
    <xf numFmtId="0" fontId="9" fillId="33" borderId="0" xfId="56" applyFont="1" applyFill="1">
      <alignment/>
      <protection/>
    </xf>
    <xf numFmtId="0" fontId="7" fillId="40" borderId="13" xfId="56" applyFont="1" applyFill="1" applyBorder="1" applyAlignment="1">
      <alignment horizontal="left"/>
      <protection/>
    </xf>
    <xf numFmtId="0" fontId="7" fillId="40" borderId="13" xfId="56" applyFont="1" applyFill="1" applyBorder="1" applyAlignment="1">
      <alignment/>
      <protection/>
    </xf>
    <xf numFmtId="0" fontId="61" fillId="33" borderId="13" xfId="56" applyFont="1" applyFill="1" applyBorder="1" applyAlignment="1">
      <alignment horizontal="left" wrapText="1"/>
      <protection/>
    </xf>
    <xf numFmtId="0" fontId="6" fillId="0" borderId="0" xfId="56" applyBorder="1" applyAlignment="1">
      <alignment wrapText="1"/>
      <protection/>
    </xf>
    <xf numFmtId="0" fontId="67" fillId="0" borderId="0" xfId="56" applyFont="1" applyBorder="1">
      <alignment/>
      <protection/>
    </xf>
    <xf numFmtId="0" fontId="66" fillId="0" borderId="0" xfId="56" applyFont="1" applyBorder="1" applyAlignment="1">
      <alignment/>
      <protection/>
    </xf>
    <xf numFmtId="0" fontId="7" fillId="40" borderId="14" xfId="56" applyFont="1" applyFill="1" applyBorder="1" applyAlignment="1">
      <alignment horizontal="left"/>
      <protection/>
    </xf>
    <xf numFmtId="0" fontId="7" fillId="40" borderId="14" xfId="56" applyFont="1" applyFill="1" applyBorder="1" applyAlignment="1">
      <alignment/>
      <protection/>
    </xf>
    <xf numFmtId="0" fontId="8" fillId="0" borderId="12" xfId="56" applyFont="1" applyFill="1" applyBorder="1" applyAlignment="1">
      <alignment wrapText="1"/>
      <protection/>
    </xf>
    <xf numFmtId="0" fontId="6" fillId="0" borderId="12" xfId="56" applyFill="1" applyBorder="1" applyAlignment="1">
      <alignment horizontal="left" wrapText="1"/>
      <protection/>
    </xf>
    <xf numFmtId="0" fontId="8" fillId="0" borderId="12" xfId="56" applyFont="1" applyFill="1" applyBorder="1" applyAlignment="1">
      <alignment horizontal="left" wrapText="1"/>
      <protection/>
    </xf>
    <xf numFmtId="0" fontId="64" fillId="0" borderId="0" xfId="56" applyFont="1" applyFill="1" applyBorder="1">
      <alignment/>
      <protection/>
    </xf>
    <xf numFmtId="0" fontId="65" fillId="0" borderId="0" xfId="56" applyFont="1" applyBorder="1">
      <alignment/>
      <protection/>
    </xf>
    <xf numFmtId="0" fontId="0" fillId="0" borderId="0" xfId="0" applyAlignment="1">
      <alignment horizontal="left" wrapText="1"/>
    </xf>
    <xf numFmtId="0" fontId="55" fillId="0" borderId="0" xfId="0" applyFont="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152400</xdr:rowOff>
    </xdr:from>
    <xdr:to>
      <xdr:col>0</xdr:col>
      <xdr:colOff>1295400</xdr:colOff>
      <xdr:row>4</xdr:row>
      <xdr:rowOff>95250</xdr:rowOff>
    </xdr:to>
    <xdr:pic>
      <xdr:nvPicPr>
        <xdr:cNvPr id="1" name="Picture 125"/>
        <xdr:cNvPicPr preferRelativeResize="1">
          <a:picLocks noChangeAspect="1"/>
        </xdr:cNvPicPr>
      </xdr:nvPicPr>
      <xdr:blipFill>
        <a:blip r:embed="rId1"/>
        <a:stretch>
          <a:fillRect/>
        </a:stretch>
      </xdr:blipFill>
      <xdr:spPr>
        <a:xfrm>
          <a:off x="85725" y="152400"/>
          <a:ext cx="1209675" cy="6953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57150</xdr:rowOff>
    </xdr:from>
    <xdr:to>
      <xdr:col>1</xdr:col>
      <xdr:colOff>1314450</xdr:colOff>
      <xdr:row>4</xdr:row>
      <xdr:rowOff>0</xdr:rowOff>
    </xdr:to>
    <xdr:pic>
      <xdr:nvPicPr>
        <xdr:cNvPr id="1" name="Picture 125"/>
        <xdr:cNvPicPr preferRelativeResize="1">
          <a:picLocks noChangeAspect="1"/>
        </xdr:cNvPicPr>
      </xdr:nvPicPr>
      <xdr:blipFill>
        <a:blip r:embed="rId1"/>
        <a:stretch>
          <a:fillRect/>
        </a:stretch>
      </xdr:blipFill>
      <xdr:spPr>
        <a:xfrm>
          <a:off x="104775" y="57150"/>
          <a:ext cx="1209675" cy="6953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57150</xdr:rowOff>
    </xdr:from>
    <xdr:to>
      <xdr:col>1</xdr:col>
      <xdr:colOff>1314450</xdr:colOff>
      <xdr:row>4</xdr:row>
      <xdr:rowOff>0</xdr:rowOff>
    </xdr:to>
    <xdr:pic>
      <xdr:nvPicPr>
        <xdr:cNvPr id="1" name="Picture 125"/>
        <xdr:cNvPicPr preferRelativeResize="1">
          <a:picLocks noChangeAspect="1"/>
        </xdr:cNvPicPr>
      </xdr:nvPicPr>
      <xdr:blipFill>
        <a:blip r:embed="rId1"/>
        <a:stretch>
          <a:fillRect/>
        </a:stretch>
      </xdr:blipFill>
      <xdr:spPr>
        <a:xfrm>
          <a:off x="104775" y="57150"/>
          <a:ext cx="1209675" cy="695325"/>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57150</xdr:rowOff>
    </xdr:from>
    <xdr:to>
      <xdr:col>1</xdr:col>
      <xdr:colOff>1314450</xdr:colOff>
      <xdr:row>4</xdr:row>
      <xdr:rowOff>0</xdr:rowOff>
    </xdr:to>
    <xdr:pic>
      <xdr:nvPicPr>
        <xdr:cNvPr id="1" name="Picture 125"/>
        <xdr:cNvPicPr preferRelativeResize="1">
          <a:picLocks noChangeAspect="1"/>
        </xdr:cNvPicPr>
      </xdr:nvPicPr>
      <xdr:blipFill>
        <a:blip r:embed="rId1"/>
        <a:stretch>
          <a:fillRect/>
        </a:stretch>
      </xdr:blipFill>
      <xdr:spPr>
        <a:xfrm>
          <a:off x="104775" y="57150"/>
          <a:ext cx="1209675" cy="69532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57150</xdr:rowOff>
    </xdr:from>
    <xdr:to>
      <xdr:col>1</xdr:col>
      <xdr:colOff>1314450</xdr:colOff>
      <xdr:row>4</xdr:row>
      <xdr:rowOff>0</xdr:rowOff>
    </xdr:to>
    <xdr:pic>
      <xdr:nvPicPr>
        <xdr:cNvPr id="1" name="Picture 125"/>
        <xdr:cNvPicPr preferRelativeResize="1">
          <a:picLocks noChangeAspect="1"/>
        </xdr:cNvPicPr>
      </xdr:nvPicPr>
      <xdr:blipFill>
        <a:blip r:embed="rId1"/>
        <a:stretch>
          <a:fillRect/>
        </a:stretch>
      </xdr:blipFill>
      <xdr:spPr>
        <a:xfrm>
          <a:off x="104775" y="57150"/>
          <a:ext cx="1209675" cy="695325"/>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57150</xdr:rowOff>
    </xdr:from>
    <xdr:to>
      <xdr:col>1</xdr:col>
      <xdr:colOff>1314450</xdr:colOff>
      <xdr:row>4</xdr:row>
      <xdr:rowOff>0</xdr:rowOff>
    </xdr:to>
    <xdr:pic>
      <xdr:nvPicPr>
        <xdr:cNvPr id="1" name="Picture 125"/>
        <xdr:cNvPicPr preferRelativeResize="1">
          <a:picLocks noChangeAspect="1"/>
        </xdr:cNvPicPr>
      </xdr:nvPicPr>
      <xdr:blipFill>
        <a:blip r:embed="rId1"/>
        <a:stretch>
          <a:fillRect/>
        </a:stretch>
      </xdr:blipFill>
      <xdr:spPr>
        <a:xfrm>
          <a:off x="104775" y="57150"/>
          <a:ext cx="1209675" cy="6953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nberra.edu.au/fbs/reporting/chart-of-account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32"/>
  <sheetViews>
    <sheetView zoomScalePageLayoutView="0" workbookViewId="0" topLeftCell="A14">
      <selection activeCell="A25" sqref="A25"/>
    </sheetView>
  </sheetViews>
  <sheetFormatPr defaultColWidth="9.140625" defaultRowHeight="15"/>
  <sheetData>
    <row r="1" spans="1:8" ht="34.5" customHeight="1">
      <c r="A1" s="17" t="s">
        <v>1753</v>
      </c>
      <c r="B1" s="18"/>
      <c r="C1" s="18"/>
      <c r="D1" s="18"/>
      <c r="E1" s="18"/>
      <c r="F1" s="18"/>
      <c r="G1" s="18"/>
      <c r="H1" s="18"/>
    </row>
    <row r="2" spans="1:8" ht="15.75" customHeight="1">
      <c r="A2" s="17"/>
      <c r="B2" s="18"/>
      <c r="C2" s="18"/>
      <c r="D2" s="18"/>
      <c r="E2" s="18"/>
      <c r="F2" s="18"/>
      <c r="G2" s="18"/>
      <c r="H2" s="18"/>
    </row>
    <row r="3" spans="1:8" ht="21.75" customHeight="1">
      <c r="A3" s="20" t="s">
        <v>1754</v>
      </c>
      <c r="B3" s="18"/>
      <c r="C3" s="18"/>
      <c r="D3" s="18"/>
      <c r="E3" s="18"/>
      <c r="F3" s="18"/>
      <c r="G3" s="18"/>
      <c r="H3" s="18"/>
    </row>
    <row r="4" spans="1:8" ht="17.25" customHeight="1">
      <c r="A4" s="17"/>
      <c r="B4" s="18"/>
      <c r="C4" s="18"/>
      <c r="D4" s="18"/>
      <c r="E4" s="18"/>
      <c r="F4" s="18"/>
      <c r="G4" s="18"/>
      <c r="H4" s="18"/>
    </row>
    <row r="5" ht="15">
      <c r="A5" t="s">
        <v>790</v>
      </c>
    </row>
    <row r="6" ht="15">
      <c r="A6" t="s">
        <v>1738</v>
      </c>
    </row>
    <row r="7" ht="15">
      <c r="A7" t="s">
        <v>791</v>
      </c>
    </row>
    <row r="8" ht="15">
      <c r="A8" t="s">
        <v>1727</v>
      </c>
    </row>
    <row r="9" spans="1:20" ht="35.25" customHeight="1">
      <c r="A9" s="65" t="s">
        <v>1750</v>
      </c>
      <c r="B9" s="65"/>
      <c r="C9" s="65"/>
      <c r="D9" s="65"/>
      <c r="E9" s="65"/>
      <c r="F9" s="65"/>
      <c r="G9" s="65"/>
      <c r="H9" s="65"/>
      <c r="I9" s="65"/>
      <c r="J9" s="65"/>
      <c r="K9" s="65"/>
      <c r="L9" s="65"/>
      <c r="M9" s="65"/>
      <c r="N9" s="65"/>
      <c r="O9" s="65"/>
      <c r="P9" s="65"/>
      <c r="Q9" s="65"/>
      <c r="R9" s="65"/>
      <c r="S9" s="65"/>
      <c r="T9" s="65"/>
    </row>
    <row r="10" ht="15">
      <c r="A10" t="s">
        <v>1751</v>
      </c>
    </row>
    <row r="11" spans="1:20" ht="31.5" customHeight="1">
      <c r="A11" s="65" t="s">
        <v>1752</v>
      </c>
      <c r="B11" s="65"/>
      <c r="C11" s="65"/>
      <c r="D11" s="65"/>
      <c r="E11" s="65"/>
      <c r="F11" s="65"/>
      <c r="G11" s="65"/>
      <c r="H11" s="65"/>
      <c r="I11" s="65"/>
      <c r="J11" s="65"/>
      <c r="K11" s="65"/>
      <c r="L11" s="65"/>
      <c r="M11" s="65"/>
      <c r="N11" s="65"/>
      <c r="O11" s="65"/>
      <c r="P11" s="65"/>
      <c r="Q11" s="65"/>
      <c r="R11" s="65"/>
      <c r="S11" s="65"/>
      <c r="T11" s="65"/>
    </row>
    <row r="13" ht="15">
      <c r="A13" s="19" t="s">
        <v>1755</v>
      </c>
    </row>
    <row r="14" ht="15">
      <c r="A14" s="21" t="s">
        <v>1756</v>
      </c>
    </row>
    <row r="16" ht="15">
      <c r="A16" t="s">
        <v>1805</v>
      </c>
    </row>
    <row r="17" ht="15">
      <c r="A17" t="s">
        <v>1806</v>
      </c>
    </row>
    <row r="20" ht="21">
      <c r="A20" s="24" t="s">
        <v>1824</v>
      </c>
    </row>
    <row r="22" ht="15">
      <c r="A22" s="23" t="s">
        <v>1825</v>
      </c>
    </row>
    <row r="23" ht="15">
      <c r="A23" t="s">
        <v>1826</v>
      </c>
    </row>
    <row r="24" ht="15">
      <c r="A24" t="s">
        <v>1831</v>
      </c>
    </row>
    <row r="25" ht="15">
      <c r="A25" t="s">
        <v>2056</v>
      </c>
    </row>
    <row r="27" ht="15">
      <c r="A27" s="22">
        <v>41730</v>
      </c>
    </row>
    <row r="28" ht="15">
      <c r="A28" t="s">
        <v>1827</v>
      </c>
    </row>
    <row r="29" ht="15">
      <c r="A29" t="s">
        <v>1833</v>
      </c>
    </row>
    <row r="30" ht="15">
      <c r="A30" t="s">
        <v>1828</v>
      </c>
    </row>
    <row r="31" ht="15">
      <c r="A31" t="s">
        <v>1829</v>
      </c>
    </row>
    <row r="32" spans="1:8" ht="74.25" customHeight="1">
      <c r="A32" s="65" t="s">
        <v>1830</v>
      </c>
      <c r="B32" s="65"/>
      <c r="C32" s="65"/>
      <c r="D32" s="65"/>
      <c r="E32" s="65"/>
      <c r="F32" s="65"/>
      <c r="G32" s="65"/>
      <c r="H32" s="65"/>
    </row>
  </sheetData>
  <sheetProtection/>
  <mergeCells count="3">
    <mergeCell ref="A9:T9"/>
    <mergeCell ref="A11:T11"/>
    <mergeCell ref="A32:H32"/>
  </mergeCells>
  <hyperlinks>
    <hyperlink ref="A14" r:id="rId1" display="http://www.canberra.edu.au/fbs/reporting/chart-of-accounts"/>
  </hyperlinks>
  <printOptions/>
  <pageMargins left="0.7" right="0.7" top="0.75" bottom="0.75" header="0.3" footer="0.3"/>
  <pageSetup horizontalDpi="600" verticalDpi="600" orientation="landscape" paperSize="9" scale="72" r:id="rId2"/>
</worksheet>
</file>

<file path=xl/worksheets/sheet10.xml><?xml version="1.0" encoding="utf-8"?>
<worksheet xmlns="http://schemas.openxmlformats.org/spreadsheetml/2006/main" xmlns:r="http://schemas.openxmlformats.org/officeDocument/2006/relationships">
  <sheetPr>
    <tabColor theme="9" tint="-0.24997000396251678"/>
  </sheetPr>
  <dimension ref="A2:D73"/>
  <sheetViews>
    <sheetView zoomScalePageLayoutView="0" workbookViewId="0" topLeftCell="B1">
      <pane ySplit="7" topLeftCell="A44" activePane="bottomLeft" state="frozen"/>
      <selection pane="topLeft" activeCell="B10" sqref="B10"/>
      <selection pane="bottomLeft" activeCell="C61" sqref="C61"/>
    </sheetView>
  </sheetViews>
  <sheetFormatPr defaultColWidth="9.140625" defaultRowHeight="15" outlineLevelCol="1"/>
  <cols>
    <col min="1" max="1" width="18.8515625" style="7" hidden="1" customWidth="1" outlineLevel="1"/>
    <col min="2" max="2" width="22.140625" style="8" customWidth="1" collapsed="1"/>
    <col min="3" max="3" width="36.28125" style="25" customWidth="1"/>
    <col min="4" max="4" width="101.7109375" style="7" customWidth="1"/>
    <col min="5" max="233" width="9.140625" style="7" customWidth="1"/>
    <col min="234" max="234" width="18.8515625" style="7" bestFit="1" customWidth="1"/>
    <col min="235" max="235" width="52.421875" style="7" bestFit="1" customWidth="1"/>
    <col min="236" max="236" width="61.7109375" style="7" customWidth="1"/>
    <col min="237" max="237" width="34.421875" style="7" customWidth="1"/>
    <col min="238" max="239" width="9.140625" style="7" customWidth="1"/>
    <col min="240" max="240" width="44.421875" style="7" bestFit="1" customWidth="1"/>
    <col min="241" max="16384" width="9.140625" style="7" customWidth="1"/>
  </cols>
  <sheetData>
    <row r="1" ht="12.75"/>
    <row r="2" spans="2:3" ht="18">
      <c r="B2" s="50"/>
      <c r="C2" s="41" t="s">
        <v>792</v>
      </c>
    </row>
    <row r="3" spans="2:3" ht="12.75">
      <c r="B3" s="50"/>
      <c r="C3" s="42"/>
    </row>
    <row r="4" spans="2:3" ht="15.75">
      <c r="B4" s="50"/>
      <c r="C4" s="43" t="s">
        <v>2059</v>
      </c>
    </row>
    <row r="5" spans="2:4" ht="12.75">
      <c r="B5" s="50"/>
      <c r="C5" s="44" t="str">
        <f>Asset!B5</f>
        <v>Updated on 26 September 2013</v>
      </c>
      <c r="D5" s="25"/>
    </row>
    <row r="6" ht="13.5" customHeight="1"/>
    <row r="7" spans="1:4" ht="12.75">
      <c r="A7" s="51" t="s">
        <v>2080</v>
      </c>
      <c r="B7" s="58" t="s">
        <v>793</v>
      </c>
      <c r="C7" s="59" t="s">
        <v>794</v>
      </c>
      <c r="D7" s="40" t="s">
        <v>795</v>
      </c>
    </row>
    <row r="8" spans="1:4" ht="25.5">
      <c r="A8" s="7">
        <v>2</v>
      </c>
      <c r="B8" s="45">
        <v>20001</v>
      </c>
      <c r="C8" s="46" t="s">
        <v>915</v>
      </c>
      <c r="D8" s="47" t="s">
        <v>916</v>
      </c>
    </row>
    <row r="9" spans="1:4" ht="25.5">
      <c r="A9" s="7">
        <v>2</v>
      </c>
      <c r="B9" s="45">
        <v>20002</v>
      </c>
      <c r="C9" s="46" t="s">
        <v>917</v>
      </c>
      <c r="D9" s="47" t="s">
        <v>918</v>
      </c>
    </row>
    <row r="10" spans="1:4" ht="25.5">
      <c r="A10" s="7">
        <v>2</v>
      </c>
      <c r="B10" s="45">
        <v>20003</v>
      </c>
      <c r="C10" s="46" t="s">
        <v>919</v>
      </c>
      <c r="D10" s="47" t="s">
        <v>1919</v>
      </c>
    </row>
    <row r="11" spans="1:4" ht="26.25" customHeight="1">
      <c r="A11" s="7">
        <v>2</v>
      </c>
      <c r="B11" s="45">
        <v>20004</v>
      </c>
      <c r="C11" s="46" t="s">
        <v>920</v>
      </c>
      <c r="D11" s="47" t="s">
        <v>1920</v>
      </c>
    </row>
    <row r="12" spans="1:4" ht="38.25">
      <c r="A12" s="7">
        <v>2</v>
      </c>
      <c r="B12" s="45">
        <v>20007</v>
      </c>
      <c r="C12" s="46" t="s">
        <v>923</v>
      </c>
      <c r="D12" s="47" t="s">
        <v>924</v>
      </c>
    </row>
    <row r="13" spans="1:4" ht="27" customHeight="1">
      <c r="A13" s="7">
        <v>2</v>
      </c>
      <c r="B13" s="45">
        <v>20008</v>
      </c>
      <c r="C13" s="46" t="s">
        <v>925</v>
      </c>
      <c r="D13" s="47" t="s">
        <v>926</v>
      </c>
    </row>
    <row r="14" spans="1:4" ht="29.25" customHeight="1">
      <c r="A14" s="7">
        <v>2</v>
      </c>
      <c r="B14" s="45">
        <v>20009</v>
      </c>
      <c r="C14" s="46" t="s">
        <v>927</v>
      </c>
      <c r="D14" s="47" t="s">
        <v>928</v>
      </c>
    </row>
    <row r="15" spans="1:4" ht="33" customHeight="1">
      <c r="A15" s="7">
        <v>2</v>
      </c>
      <c r="B15" s="45">
        <v>20015</v>
      </c>
      <c r="C15" s="46" t="s">
        <v>931</v>
      </c>
      <c r="D15" s="47" t="s">
        <v>1921</v>
      </c>
    </row>
    <row r="16" spans="1:4" ht="33" customHeight="1">
      <c r="A16" s="7">
        <v>2</v>
      </c>
      <c r="B16" s="45">
        <v>20016</v>
      </c>
      <c r="C16" s="46" t="s">
        <v>932</v>
      </c>
      <c r="D16" s="47" t="s">
        <v>1922</v>
      </c>
    </row>
    <row r="17" spans="1:4" ht="33" customHeight="1">
      <c r="A17" s="7">
        <v>2</v>
      </c>
      <c r="B17" s="45">
        <v>20019</v>
      </c>
      <c r="C17" s="46" t="s">
        <v>933</v>
      </c>
      <c r="D17" s="47" t="s">
        <v>934</v>
      </c>
    </row>
    <row r="18" spans="1:4" ht="33.75" customHeight="1">
      <c r="A18" s="7">
        <v>2</v>
      </c>
      <c r="B18" s="45">
        <v>20020</v>
      </c>
      <c r="C18" s="46" t="s">
        <v>908</v>
      </c>
      <c r="D18" s="47" t="s">
        <v>935</v>
      </c>
    </row>
    <row r="19" spans="1:4" ht="25.5">
      <c r="A19" s="7">
        <v>2</v>
      </c>
      <c r="B19" s="45">
        <v>20023</v>
      </c>
      <c r="C19" s="46" t="s">
        <v>936</v>
      </c>
      <c r="D19" s="47" t="s">
        <v>937</v>
      </c>
    </row>
    <row r="20" spans="1:4" ht="38.25">
      <c r="A20" s="7">
        <v>2</v>
      </c>
      <c r="B20" s="45">
        <v>20024</v>
      </c>
      <c r="C20" s="46" t="s">
        <v>938</v>
      </c>
      <c r="D20" s="47" t="s">
        <v>939</v>
      </c>
    </row>
    <row r="21" spans="1:4" ht="38.25">
      <c r="A21" s="7">
        <v>2</v>
      </c>
      <c r="B21" s="45">
        <v>20025</v>
      </c>
      <c r="C21" s="46" t="s">
        <v>940</v>
      </c>
      <c r="D21" s="47" t="s">
        <v>1923</v>
      </c>
    </row>
    <row r="22" spans="1:4" ht="18.75" customHeight="1">
      <c r="A22" s="7">
        <v>2</v>
      </c>
      <c r="B22" s="45">
        <v>20027</v>
      </c>
      <c r="C22" s="46" t="s">
        <v>941</v>
      </c>
      <c r="D22" s="47" t="s">
        <v>942</v>
      </c>
    </row>
    <row r="23" spans="1:4" ht="12.75">
      <c r="A23" s="7">
        <v>2</v>
      </c>
      <c r="B23" s="45">
        <v>20029</v>
      </c>
      <c r="C23" s="46" t="s">
        <v>943</v>
      </c>
      <c r="D23" s="47" t="s">
        <v>944</v>
      </c>
    </row>
    <row r="24" spans="1:4" ht="24.75" customHeight="1">
      <c r="A24" s="7">
        <v>2</v>
      </c>
      <c r="B24" s="45">
        <v>20030</v>
      </c>
      <c r="C24" s="46" t="s">
        <v>945</v>
      </c>
      <c r="D24" s="47" t="s">
        <v>946</v>
      </c>
    </row>
    <row r="25" spans="1:4" ht="25.5">
      <c r="A25" s="7">
        <v>2</v>
      </c>
      <c r="B25" s="45">
        <v>20031</v>
      </c>
      <c r="C25" s="46" t="s">
        <v>947</v>
      </c>
      <c r="D25" s="47" t="s">
        <v>1924</v>
      </c>
    </row>
    <row r="26" spans="1:4" ht="12.75">
      <c r="A26" s="7">
        <v>2</v>
      </c>
      <c r="B26" s="45">
        <v>20035</v>
      </c>
      <c r="C26" s="46" t="s">
        <v>1739</v>
      </c>
      <c r="D26" s="47" t="s">
        <v>1849</v>
      </c>
    </row>
    <row r="27" spans="1:4" ht="12.75">
      <c r="A27" s="7">
        <v>2</v>
      </c>
      <c r="B27" s="45">
        <v>20037</v>
      </c>
      <c r="C27" s="46" t="s">
        <v>1740</v>
      </c>
      <c r="D27" s="47" t="s">
        <v>1850</v>
      </c>
    </row>
    <row r="28" spans="1:4" ht="12.75">
      <c r="A28" s="7">
        <v>2</v>
      </c>
      <c r="B28" s="45">
        <v>20038</v>
      </c>
      <c r="C28" s="46" t="s">
        <v>1741</v>
      </c>
      <c r="D28" s="47" t="s">
        <v>1851</v>
      </c>
    </row>
    <row r="29" spans="1:4" ht="21.75" customHeight="1">
      <c r="A29" s="7">
        <v>2</v>
      </c>
      <c r="B29" s="45">
        <v>20039</v>
      </c>
      <c r="C29" s="46" t="s">
        <v>1742</v>
      </c>
      <c r="D29" s="47" t="s">
        <v>1852</v>
      </c>
    </row>
    <row r="30" spans="1:4" ht="12.75">
      <c r="A30" s="7">
        <v>2</v>
      </c>
      <c r="B30" s="45">
        <v>20101</v>
      </c>
      <c r="C30" s="46" t="s">
        <v>951</v>
      </c>
      <c r="D30" s="47" t="s">
        <v>952</v>
      </c>
    </row>
    <row r="31" spans="1:4" ht="27" customHeight="1">
      <c r="A31" s="7">
        <v>2</v>
      </c>
      <c r="B31" s="45">
        <v>20105</v>
      </c>
      <c r="C31" s="46" t="s">
        <v>957</v>
      </c>
      <c r="D31" s="47" t="s">
        <v>958</v>
      </c>
    </row>
    <row r="32" spans="1:4" ht="25.5">
      <c r="A32" s="7">
        <v>2</v>
      </c>
      <c r="B32" s="45">
        <v>20107</v>
      </c>
      <c r="C32" s="46" t="s">
        <v>961</v>
      </c>
      <c r="D32" s="47" t="s">
        <v>1926</v>
      </c>
    </row>
    <row r="33" spans="1:4" ht="12.75">
      <c r="A33" s="7">
        <v>2</v>
      </c>
      <c r="B33" s="45">
        <v>20109</v>
      </c>
      <c r="C33" s="46" t="s">
        <v>964</v>
      </c>
      <c r="D33" s="47" t="s">
        <v>965</v>
      </c>
    </row>
    <row r="34" spans="1:4" ht="12.75">
      <c r="A34" s="7">
        <v>2</v>
      </c>
      <c r="B34" s="45">
        <v>20110</v>
      </c>
      <c r="C34" s="46" t="s">
        <v>966</v>
      </c>
      <c r="D34" s="47" t="s">
        <v>967</v>
      </c>
    </row>
    <row r="35" spans="1:4" ht="12.75">
      <c r="A35" s="7">
        <v>2</v>
      </c>
      <c r="B35" s="45">
        <v>20112</v>
      </c>
      <c r="C35" s="46" t="s">
        <v>968</v>
      </c>
      <c r="D35" s="47" t="s">
        <v>969</v>
      </c>
    </row>
    <row r="36" spans="1:4" ht="12.75">
      <c r="A36" s="7">
        <v>2</v>
      </c>
      <c r="B36" s="45">
        <v>20113</v>
      </c>
      <c r="C36" s="46" t="s">
        <v>1743</v>
      </c>
      <c r="D36" s="47" t="s">
        <v>1853</v>
      </c>
    </row>
    <row r="37" spans="1:4" ht="15" customHeight="1">
      <c r="A37" s="7">
        <v>2</v>
      </c>
      <c r="B37" s="45">
        <v>20301</v>
      </c>
      <c r="C37" s="46" t="s">
        <v>972</v>
      </c>
      <c r="D37" s="47" t="s">
        <v>1927</v>
      </c>
    </row>
    <row r="38" spans="1:4" ht="12.75">
      <c r="A38" s="7">
        <v>2</v>
      </c>
      <c r="B38" s="45">
        <v>20302</v>
      </c>
      <c r="C38" s="46" t="s">
        <v>973</v>
      </c>
      <c r="D38" s="47" t="s">
        <v>1928</v>
      </c>
    </row>
    <row r="39" spans="1:4" ht="25.5">
      <c r="A39" s="7">
        <v>2</v>
      </c>
      <c r="B39" s="45">
        <v>20303</v>
      </c>
      <c r="C39" s="46" t="s">
        <v>974</v>
      </c>
      <c r="D39" s="47" t="s">
        <v>1929</v>
      </c>
    </row>
    <row r="40" spans="1:4" ht="12.75">
      <c r="A40" s="7">
        <v>2</v>
      </c>
      <c r="B40" s="45">
        <v>20304</v>
      </c>
      <c r="C40" s="46" t="s">
        <v>910</v>
      </c>
      <c r="D40" s="47" t="s">
        <v>975</v>
      </c>
    </row>
    <row r="41" spans="1:4" ht="25.5">
      <c r="A41" s="7">
        <v>2</v>
      </c>
      <c r="B41" s="45">
        <v>20306</v>
      </c>
      <c r="C41" s="46" t="s">
        <v>978</v>
      </c>
      <c r="D41" s="47" t="s">
        <v>1930</v>
      </c>
    </row>
    <row r="42" spans="1:4" ht="25.5">
      <c r="A42" s="7">
        <v>2</v>
      </c>
      <c r="B42" s="45">
        <v>20307</v>
      </c>
      <c r="C42" s="46" t="s">
        <v>979</v>
      </c>
      <c r="D42" s="47" t="s">
        <v>1749</v>
      </c>
    </row>
    <row r="43" spans="1:4" ht="25.5">
      <c r="A43" s="7">
        <v>2</v>
      </c>
      <c r="B43" s="45">
        <v>20308</v>
      </c>
      <c r="C43" s="45" t="s">
        <v>1744</v>
      </c>
      <c r="D43" s="47" t="s">
        <v>1854</v>
      </c>
    </row>
    <row r="44" spans="1:4" ht="24" customHeight="1">
      <c r="A44" s="7">
        <v>2</v>
      </c>
      <c r="B44" s="45">
        <v>20309</v>
      </c>
      <c r="C44" s="45" t="s">
        <v>1745</v>
      </c>
      <c r="D44" s="47" t="s">
        <v>1855</v>
      </c>
    </row>
    <row r="45" spans="1:4" ht="12.75">
      <c r="A45" s="7">
        <v>2</v>
      </c>
      <c r="B45" s="45">
        <v>20310</v>
      </c>
      <c r="C45" s="45" t="s">
        <v>1746</v>
      </c>
      <c r="D45" s="47" t="s">
        <v>1856</v>
      </c>
    </row>
    <row r="46" spans="1:4" ht="25.5">
      <c r="A46" s="7">
        <v>2</v>
      </c>
      <c r="B46" s="45">
        <v>20401</v>
      </c>
      <c r="C46" s="46" t="s">
        <v>2072</v>
      </c>
      <c r="D46" s="47" t="s">
        <v>1931</v>
      </c>
    </row>
    <row r="47" spans="1:4" ht="24">
      <c r="A47" s="7">
        <v>2</v>
      </c>
      <c r="B47" s="45">
        <v>20404</v>
      </c>
      <c r="C47" s="60" t="s">
        <v>2074</v>
      </c>
      <c r="D47" s="47" t="s">
        <v>2088</v>
      </c>
    </row>
    <row r="48" spans="1:4" ht="21.75" customHeight="1">
      <c r="A48" s="7">
        <v>2</v>
      </c>
      <c r="B48" s="45">
        <v>20405</v>
      </c>
      <c r="C48" s="60" t="s">
        <v>2073</v>
      </c>
      <c r="D48" s="47" t="s">
        <v>2087</v>
      </c>
    </row>
    <row r="49" spans="1:4" ht="24">
      <c r="A49" s="7">
        <v>2</v>
      </c>
      <c r="B49" s="45">
        <v>20406</v>
      </c>
      <c r="C49" s="60" t="s">
        <v>2075</v>
      </c>
      <c r="D49" s="47" t="s">
        <v>2086</v>
      </c>
    </row>
    <row r="50" spans="1:4" ht="22.5" customHeight="1">
      <c r="A50" s="7">
        <v>2</v>
      </c>
      <c r="B50" s="45">
        <v>20408</v>
      </c>
      <c r="C50" s="60" t="s">
        <v>2076</v>
      </c>
      <c r="D50" s="47" t="s">
        <v>2089</v>
      </c>
    </row>
    <row r="51" spans="2:4" ht="24">
      <c r="B51" s="45">
        <v>20409</v>
      </c>
      <c r="C51" s="60" t="s">
        <v>2090</v>
      </c>
      <c r="D51" s="47"/>
    </row>
    <row r="52" spans="2:4" ht="24">
      <c r="B52" s="45">
        <v>20410</v>
      </c>
      <c r="C52" s="60" t="s">
        <v>2091</v>
      </c>
      <c r="D52" s="47" t="s">
        <v>2095</v>
      </c>
    </row>
    <row r="53" spans="2:4" ht="24">
      <c r="B53" s="45">
        <v>20411</v>
      </c>
      <c r="C53" s="60" t="s">
        <v>2092</v>
      </c>
      <c r="D53" s="47" t="s">
        <v>2097</v>
      </c>
    </row>
    <row r="54" spans="2:4" ht="24">
      <c r="B54" s="45">
        <v>20412</v>
      </c>
      <c r="C54" s="60" t="s">
        <v>2093</v>
      </c>
      <c r="D54" s="47" t="s">
        <v>2098</v>
      </c>
    </row>
    <row r="55" spans="2:4" ht="15.75" customHeight="1">
      <c r="B55" s="45">
        <v>20413</v>
      </c>
      <c r="C55" s="60" t="s">
        <v>2094</v>
      </c>
      <c r="D55" s="47" t="s">
        <v>2096</v>
      </c>
    </row>
    <row r="56" spans="1:4" ht="19.5" customHeight="1">
      <c r="A56" s="7">
        <v>2</v>
      </c>
      <c r="B56" s="45">
        <v>20501</v>
      </c>
      <c r="C56" s="60" t="s">
        <v>891</v>
      </c>
      <c r="D56" s="47" t="s">
        <v>980</v>
      </c>
    </row>
    <row r="57" spans="1:4" ht="18" customHeight="1">
      <c r="A57" s="7">
        <v>2</v>
      </c>
      <c r="B57" s="45">
        <v>20503</v>
      </c>
      <c r="C57" s="60" t="s">
        <v>893</v>
      </c>
      <c r="D57" s="47" t="s">
        <v>981</v>
      </c>
    </row>
    <row r="58" spans="1:4" ht="18" customHeight="1">
      <c r="A58" s="7">
        <v>2</v>
      </c>
      <c r="B58" s="45">
        <v>20504</v>
      </c>
      <c r="C58" s="60" t="s">
        <v>895</v>
      </c>
      <c r="D58" s="47" t="s">
        <v>982</v>
      </c>
    </row>
    <row r="59" spans="1:4" ht="18" customHeight="1">
      <c r="A59" s="7">
        <v>2</v>
      </c>
      <c r="B59" s="45">
        <v>20507</v>
      </c>
      <c r="C59" s="60" t="s">
        <v>897</v>
      </c>
      <c r="D59" s="47" t="s">
        <v>983</v>
      </c>
    </row>
    <row r="60" spans="1:4" ht="18" customHeight="1">
      <c r="A60" s="7">
        <v>2</v>
      </c>
      <c r="B60" s="45">
        <v>20523</v>
      </c>
      <c r="C60" s="60" t="s">
        <v>899</v>
      </c>
      <c r="D60" s="47" t="s">
        <v>987</v>
      </c>
    </row>
    <row r="61" spans="1:4" ht="18" customHeight="1">
      <c r="A61" s="7">
        <v>2</v>
      </c>
      <c r="B61" s="45">
        <v>20527</v>
      </c>
      <c r="C61" s="60" t="s">
        <v>902</v>
      </c>
      <c r="D61" s="47" t="s">
        <v>988</v>
      </c>
    </row>
    <row r="62" spans="1:4" ht="18" customHeight="1">
      <c r="A62" s="7">
        <v>2</v>
      </c>
      <c r="B62" s="45">
        <v>20544</v>
      </c>
      <c r="C62" s="60" t="s">
        <v>990</v>
      </c>
      <c r="D62" s="47" t="s">
        <v>1867</v>
      </c>
    </row>
    <row r="63" spans="1:4" ht="24">
      <c r="A63" s="7">
        <v>2</v>
      </c>
      <c r="B63" s="45">
        <v>21203</v>
      </c>
      <c r="C63" s="60" t="s">
        <v>991</v>
      </c>
      <c r="D63" s="47" t="s">
        <v>1866</v>
      </c>
    </row>
    <row r="64" spans="1:4" ht="24">
      <c r="A64" s="7">
        <v>2</v>
      </c>
      <c r="B64" s="45">
        <v>21204</v>
      </c>
      <c r="C64" s="60" t="s">
        <v>992</v>
      </c>
      <c r="D64" s="47" t="s">
        <v>1865</v>
      </c>
    </row>
    <row r="65" spans="1:4" ht="24">
      <c r="A65" s="7">
        <v>2</v>
      </c>
      <c r="B65" s="45">
        <v>21205</v>
      </c>
      <c r="C65" s="60" t="s">
        <v>993</v>
      </c>
      <c r="D65" s="47" t="s">
        <v>1864</v>
      </c>
    </row>
    <row r="66" spans="1:4" ht="24">
      <c r="A66" s="7">
        <v>2</v>
      </c>
      <c r="B66" s="45">
        <v>21206</v>
      </c>
      <c r="C66" s="60" t="s">
        <v>994</v>
      </c>
      <c r="D66" s="47" t="s">
        <v>1863</v>
      </c>
    </row>
    <row r="67" spans="1:4" ht="24">
      <c r="A67" s="7">
        <v>2</v>
      </c>
      <c r="B67" s="45">
        <v>21401</v>
      </c>
      <c r="C67" s="60" t="s">
        <v>995</v>
      </c>
      <c r="D67" s="47" t="s">
        <v>1862</v>
      </c>
    </row>
    <row r="68" spans="1:4" ht="24">
      <c r="A68" s="7">
        <v>2</v>
      </c>
      <c r="B68" s="45">
        <v>21402</v>
      </c>
      <c r="C68" s="60" t="s">
        <v>996</v>
      </c>
      <c r="D68" s="47" t="s">
        <v>997</v>
      </c>
    </row>
    <row r="69" spans="1:4" ht="24">
      <c r="A69" s="7">
        <v>2</v>
      </c>
      <c r="B69" s="45">
        <v>21403</v>
      </c>
      <c r="C69" s="60" t="s">
        <v>998</v>
      </c>
      <c r="D69" s="47" t="s">
        <v>1861</v>
      </c>
    </row>
    <row r="70" spans="1:4" ht="24">
      <c r="A70" s="7">
        <v>2</v>
      </c>
      <c r="B70" s="45">
        <v>21404</v>
      </c>
      <c r="C70" s="60" t="s">
        <v>999</v>
      </c>
      <c r="D70" s="47" t="s">
        <v>1860</v>
      </c>
    </row>
    <row r="71" spans="1:4" ht="17.25" customHeight="1">
      <c r="A71" s="7">
        <v>2</v>
      </c>
      <c r="B71" s="45">
        <v>21405</v>
      </c>
      <c r="C71" s="60" t="s">
        <v>1000</v>
      </c>
      <c r="D71" s="47" t="s">
        <v>1859</v>
      </c>
    </row>
    <row r="72" spans="1:4" ht="21" customHeight="1">
      <c r="A72" s="7">
        <v>2</v>
      </c>
      <c r="B72" s="45">
        <v>21407</v>
      </c>
      <c r="C72" s="60" t="s">
        <v>1001</v>
      </c>
      <c r="D72" s="47" t="s">
        <v>1858</v>
      </c>
    </row>
    <row r="73" spans="1:4" ht="21.75" customHeight="1">
      <c r="A73" s="7">
        <v>2</v>
      </c>
      <c r="B73" s="48">
        <v>22120</v>
      </c>
      <c r="C73" s="47" t="s">
        <v>1747</v>
      </c>
      <c r="D73" s="47" t="s">
        <v>1857</v>
      </c>
    </row>
  </sheetData>
  <sheetProtection/>
  <autoFilter ref="B7:D73"/>
  <printOptions gridLines="1" horizontalCentered="1"/>
  <pageMargins left="0.7086614173228347" right="0.7086614173228347" top="0.7480314960629921" bottom="0.7480314960629921" header="0.31496062992125984" footer="0.31496062992125984"/>
  <pageSetup fitToHeight="100" horizontalDpi="600" verticalDpi="600" orientation="landscape" paperSize="9" scale="80" r:id="rId2"/>
  <headerFooter>
    <oddHeader>&amp;R&amp;P  of  &amp;N</oddHeader>
    <oddFooter>&amp;CPage &amp;P of &amp;N</oddFooter>
  </headerFooter>
  <drawing r:id="rId1"/>
</worksheet>
</file>

<file path=xl/worksheets/sheet11.xml><?xml version="1.0" encoding="utf-8"?>
<worksheet xmlns="http://schemas.openxmlformats.org/spreadsheetml/2006/main" xmlns:r="http://schemas.openxmlformats.org/officeDocument/2006/relationships">
  <sheetPr>
    <tabColor theme="9" tint="-0.24997000396251678"/>
  </sheetPr>
  <dimension ref="A2:D23"/>
  <sheetViews>
    <sheetView zoomScalePageLayoutView="0" workbookViewId="0" topLeftCell="B1">
      <pane ySplit="7" topLeftCell="A8" activePane="bottomLeft" state="frozen"/>
      <selection pane="topLeft" activeCell="B10" sqref="B10"/>
      <selection pane="bottomLeft" activeCell="B17" sqref="B17"/>
    </sheetView>
  </sheetViews>
  <sheetFormatPr defaultColWidth="9.140625" defaultRowHeight="15" outlineLevelCol="1"/>
  <cols>
    <col min="1" max="1" width="18.8515625" style="7" hidden="1" customWidth="1" outlineLevel="1"/>
    <col min="2" max="2" width="22.140625" style="8" customWidth="1" collapsed="1"/>
    <col min="3" max="3" width="42.421875" style="25" customWidth="1"/>
    <col min="4" max="4" width="81.57421875" style="7" customWidth="1"/>
    <col min="5" max="233" width="9.140625" style="7" customWidth="1"/>
    <col min="234" max="234" width="18.8515625" style="7" bestFit="1" customWidth="1"/>
    <col min="235" max="235" width="52.421875" style="7" bestFit="1" customWidth="1"/>
    <col min="236" max="236" width="61.7109375" style="7" customWidth="1"/>
    <col min="237" max="237" width="34.421875" style="7" customWidth="1"/>
    <col min="238" max="239" width="9.140625" style="7" customWidth="1"/>
    <col min="240" max="240" width="44.421875" style="7" bestFit="1" customWidth="1"/>
    <col min="241" max="16384" width="9.140625" style="7" customWidth="1"/>
  </cols>
  <sheetData>
    <row r="1" ht="12.75"/>
    <row r="2" spans="2:3" ht="18">
      <c r="B2" s="50"/>
      <c r="C2" s="41" t="s">
        <v>792</v>
      </c>
    </row>
    <row r="3" spans="2:3" ht="12.75">
      <c r="B3" s="50"/>
      <c r="C3" s="42"/>
    </row>
    <row r="4" spans="2:3" ht="15.75">
      <c r="B4" s="50"/>
      <c r="C4" s="43" t="s">
        <v>96</v>
      </c>
    </row>
    <row r="5" spans="2:4" ht="12.75">
      <c r="B5" s="50"/>
      <c r="C5" s="44" t="str">
        <f>Asset!B5</f>
        <v>Updated on 26 September 2013</v>
      </c>
      <c r="D5" s="25"/>
    </row>
    <row r="6" ht="13.5" customHeight="1"/>
    <row r="7" spans="1:4" ht="12.75">
      <c r="A7" s="51" t="s">
        <v>2080</v>
      </c>
      <c r="B7" s="38" t="s">
        <v>793</v>
      </c>
      <c r="C7" s="39" t="s">
        <v>794</v>
      </c>
      <c r="D7" s="40" t="s">
        <v>795</v>
      </c>
    </row>
    <row r="8" spans="1:4" ht="25.5">
      <c r="A8" s="7">
        <v>2</v>
      </c>
      <c r="B8" s="33">
        <v>30001</v>
      </c>
      <c r="C8" s="34" t="s">
        <v>1002</v>
      </c>
      <c r="D8" s="29" t="s">
        <v>1003</v>
      </c>
    </row>
    <row r="9" spans="1:4" ht="25.5">
      <c r="A9" s="7">
        <v>3</v>
      </c>
      <c r="B9" s="33">
        <v>30002</v>
      </c>
      <c r="C9" s="34" t="s">
        <v>1004</v>
      </c>
      <c r="D9" s="29" t="s">
        <v>1005</v>
      </c>
    </row>
    <row r="10" spans="1:4" ht="38.25">
      <c r="A10" s="7">
        <v>3</v>
      </c>
      <c r="B10" s="33">
        <v>30003</v>
      </c>
      <c r="C10" s="34" t="s">
        <v>1006</v>
      </c>
      <c r="D10" s="29" t="s">
        <v>1007</v>
      </c>
    </row>
    <row r="11" spans="1:4" ht="25.5">
      <c r="A11" s="7">
        <v>3</v>
      </c>
      <c r="B11" s="33">
        <v>30004</v>
      </c>
      <c r="C11" s="34" t="s">
        <v>1008</v>
      </c>
      <c r="D11" s="29" t="s">
        <v>1009</v>
      </c>
    </row>
    <row r="12" spans="1:4" ht="25.5">
      <c r="A12" s="7">
        <v>3</v>
      </c>
      <c r="B12" s="33">
        <v>30007</v>
      </c>
      <c r="C12" s="34" t="s">
        <v>1014</v>
      </c>
      <c r="D12" s="29" t="s">
        <v>1015</v>
      </c>
    </row>
    <row r="13" spans="1:4" ht="25.5">
      <c r="A13" s="7">
        <v>3</v>
      </c>
      <c r="B13" s="33">
        <v>30008</v>
      </c>
      <c r="C13" s="34" t="s">
        <v>1016</v>
      </c>
      <c r="D13" s="29" t="s">
        <v>1017</v>
      </c>
    </row>
    <row r="14" spans="1:4" ht="25.5">
      <c r="A14" s="7">
        <v>3</v>
      </c>
      <c r="B14" s="35">
        <v>30009</v>
      </c>
      <c r="C14" s="36" t="s">
        <v>1018</v>
      </c>
      <c r="D14" s="29" t="s">
        <v>1019</v>
      </c>
    </row>
    <row r="15" spans="1:4" ht="25.5">
      <c r="A15" s="7">
        <v>3</v>
      </c>
      <c r="B15" s="33">
        <v>30010</v>
      </c>
      <c r="C15" s="34" t="s">
        <v>1020</v>
      </c>
      <c r="D15" s="29" t="s">
        <v>1021</v>
      </c>
    </row>
    <row r="16" spans="1:4" ht="18.75" customHeight="1">
      <c r="A16" s="7">
        <v>3</v>
      </c>
      <c r="B16" s="33">
        <v>30101</v>
      </c>
      <c r="C16" s="34" t="s">
        <v>1022</v>
      </c>
      <c r="D16" s="29" t="s">
        <v>1023</v>
      </c>
    </row>
    <row r="17" spans="1:4" ht="25.5">
      <c r="A17" s="7">
        <v>3</v>
      </c>
      <c r="B17" s="33">
        <v>30102</v>
      </c>
      <c r="C17" s="34" t="s">
        <v>1024</v>
      </c>
      <c r="D17" s="29" t="s">
        <v>1025</v>
      </c>
    </row>
    <row r="18" spans="1:4" ht="25.5">
      <c r="A18" s="7">
        <v>3</v>
      </c>
      <c r="B18" s="33">
        <v>30103</v>
      </c>
      <c r="C18" s="34" t="s">
        <v>1026</v>
      </c>
      <c r="D18" s="29" t="s">
        <v>1027</v>
      </c>
    </row>
    <row r="19" spans="1:4" ht="25.5">
      <c r="A19" s="7">
        <v>3</v>
      </c>
      <c r="B19" s="33">
        <v>30104</v>
      </c>
      <c r="C19" s="34" t="s">
        <v>1028</v>
      </c>
      <c r="D19" s="29" t="s">
        <v>1029</v>
      </c>
    </row>
    <row r="20" spans="1:4" ht="25.5">
      <c r="A20" s="7">
        <v>3</v>
      </c>
      <c r="B20" s="33">
        <v>30105</v>
      </c>
      <c r="C20" s="34" t="s">
        <v>1030</v>
      </c>
      <c r="D20" s="29" t="s">
        <v>1031</v>
      </c>
    </row>
    <row r="21" spans="1:4" ht="25.5">
      <c r="A21" s="7">
        <v>3</v>
      </c>
      <c r="B21" s="33">
        <v>30106</v>
      </c>
      <c r="C21" s="34" t="s">
        <v>1032</v>
      </c>
      <c r="D21" s="29" t="s">
        <v>1033</v>
      </c>
    </row>
    <row r="22" spans="1:4" ht="12.75">
      <c r="A22" s="7">
        <v>3</v>
      </c>
      <c r="B22" s="33">
        <v>30107</v>
      </c>
      <c r="C22" s="34" t="s">
        <v>1034</v>
      </c>
      <c r="D22" s="29" t="s">
        <v>1035</v>
      </c>
    </row>
    <row r="23" spans="1:4" ht="12.75">
      <c r="A23" s="7">
        <v>3</v>
      </c>
      <c r="B23" s="33">
        <v>30108</v>
      </c>
      <c r="C23" s="34" t="s">
        <v>1036</v>
      </c>
      <c r="D23" s="29" t="s">
        <v>1037</v>
      </c>
    </row>
  </sheetData>
  <sheetProtection/>
  <autoFilter ref="B7:D23"/>
  <printOptions gridLines="1" horizontalCentered="1"/>
  <pageMargins left="0.7086614173228347" right="0.7086614173228347" top="0.7480314960629921" bottom="0.7480314960629921" header="0.31496062992125984" footer="0.31496062992125984"/>
  <pageSetup fitToHeight="100" horizontalDpi="600" verticalDpi="600" orientation="landscape" paperSize="9" scale="80" r:id="rId2"/>
  <headerFooter>
    <oddHeader>&amp;R&amp;P  of  &amp;N</oddHeader>
    <oddFooter>&amp;CPage &amp;P of &amp;N</oddFooter>
  </headerFooter>
  <drawing r:id="rId1"/>
</worksheet>
</file>

<file path=xl/worksheets/sheet12.xml><?xml version="1.0" encoding="utf-8"?>
<worksheet xmlns="http://schemas.openxmlformats.org/spreadsheetml/2006/main" xmlns:r="http://schemas.openxmlformats.org/officeDocument/2006/relationships">
  <sheetPr>
    <tabColor theme="9" tint="-0.24997000396251678"/>
  </sheetPr>
  <dimension ref="A2:D167"/>
  <sheetViews>
    <sheetView zoomScalePageLayoutView="0" workbookViewId="0" topLeftCell="B1">
      <pane ySplit="7" topLeftCell="A50" activePane="bottomLeft" state="frozen"/>
      <selection pane="topLeft" activeCell="B10" sqref="B10"/>
      <selection pane="bottomLeft" activeCell="C63" sqref="C63"/>
    </sheetView>
  </sheetViews>
  <sheetFormatPr defaultColWidth="9.140625" defaultRowHeight="15" outlineLevelCol="1"/>
  <cols>
    <col min="1" max="1" width="18.8515625" style="7" hidden="1" customWidth="1" outlineLevel="1"/>
    <col min="2" max="2" width="22.140625" style="8" customWidth="1" collapsed="1"/>
    <col min="3" max="3" width="35.140625" style="25" customWidth="1"/>
    <col min="4" max="4" width="91.57421875" style="7" customWidth="1"/>
    <col min="5" max="233" width="9.140625" style="7" customWidth="1"/>
    <col min="234" max="234" width="18.8515625" style="7" bestFit="1" customWidth="1"/>
    <col min="235" max="235" width="52.421875" style="7" bestFit="1" customWidth="1"/>
    <col min="236" max="236" width="61.7109375" style="7" customWidth="1"/>
    <col min="237" max="237" width="34.421875" style="7" customWidth="1"/>
    <col min="238" max="239" width="9.140625" style="7" customWidth="1"/>
    <col min="240" max="240" width="44.421875" style="7" bestFit="1" customWidth="1"/>
    <col min="241" max="16384" width="9.140625" style="7" customWidth="1"/>
  </cols>
  <sheetData>
    <row r="1" ht="12.75"/>
    <row r="2" spans="2:3" ht="18">
      <c r="B2" s="50"/>
      <c r="C2" s="41" t="s">
        <v>792</v>
      </c>
    </row>
    <row r="3" spans="2:3" ht="12.75">
      <c r="B3" s="50"/>
      <c r="C3" s="42"/>
    </row>
    <row r="4" spans="2:3" ht="15.75">
      <c r="B4" s="50"/>
      <c r="C4" s="43" t="s">
        <v>1038</v>
      </c>
    </row>
    <row r="5" spans="2:4" ht="12.75">
      <c r="B5" s="50"/>
      <c r="C5" s="44" t="str">
        <f>Asset!B5</f>
        <v>Updated on 26 September 2013</v>
      </c>
      <c r="D5" s="25"/>
    </row>
    <row r="6" ht="13.5" customHeight="1"/>
    <row r="7" spans="1:4" ht="12.75">
      <c r="A7" s="51" t="s">
        <v>2080</v>
      </c>
      <c r="B7" s="58" t="s">
        <v>793</v>
      </c>
      <c r="C7" s="59" t="s">
        <v>794</v>
      </c>
      <c r="D7" s="40" t="s">
        <v>795</v>
      </c>
    </row>
    <row r="8" spans="1:4" ht="22.5" customHeight="1">
      <c r="A8" s="7">
        <v>3</v>
      </c>
      <c r="B8" s="45">
        <v>40101</v>
      </c>
      <c r="C8" s="60" t="s">
        <v>1757</v>
      </c>
      <c r="D8" s="61" t="s">
        <v>1945</v>
      </c>
    </row>
    <row r="9" spans="1:4" ht="22.5" customHeight="1">
      <c r="A9" s="7">
        <v>4</v>
      </c>
      <c r="B9" s="45">
        <v>40102</v>
      </c>
      <c r="C9" s="60" t="s">
        <v>1039</v>
      </c>
      <c r="D9" s="62" t="s">
        <v>1932</v>
      </c>
    </row>
    <row r="10" spans="1:4" ht="22.5" customHeight="1">
      <c r="A10" s="7">
        <v>4</v>
      </c>
      <c r="B10" s="45">
        <v>40103</v>
      </c>
      <c r="C10" s="60" t="s">
        <v>1040</v>
      </c>
      <c r="D10" s="62" t="s">
        <v>1951</v>
      </c>
    </row>
    <row r="11" spans="1:4" ht="22.5" customHeight="1">
      <c r="A11" s="7">
        <v>4</v>
      </c>
      <c r="B11" s="45">
        <v>40105</v>
      </c>
      <c r="C11" s="60" t="s">
        <v>1041</v>
      </c>
      <c r="D11" s="62" t="s">
        <v>1933</v>
      </c>
    </row>
    <row r="12" spans="1:4" ht="22.5" customHeight="1">
      <c r="A12" s="7">
        <v>4</v>
      </c>
      <c r="B12" s="45">
        <v>40106</v>
      </c>
      <c r="C12" s="60" t="s">
        <v>1042</v>
      </c>
      <c r="D12" s="62" t="s">
        <v>1934</v>
      </c>
    </row>
    <row r="13" spans="1:4" ht="22.5" customHeight="1">
      <c r="A13" s="7">
        <v>4</v>
      </c>
      <c r="B13" s="45">
        <v>40109</v>
      </c>
      <c r="C13" s="60" t="s">
        <v>1758</v>
      </c>
      <c r="D13" s="62" t="s">
        <v>1952</v>
      </c>
    </row>
    <row r="14" spans="1:4" ht="22.5" customHeight="1">
      <c r="A14" s="7">
        <v>4</v>
      </c>
      <c r="B14" s="45">
        <v>40110</v>
      </c>
      <c r="C14" s="60" t="s">
        <v>1759</v>
      </c>
      <c r="D14" s="62" t="s">
        <v>1946</v>
      </c>
    </row>
    <row r="15" spans="1:4" ht="22.5" customHeight="1">
      <c r="A15" s="7">
        <v>4</v>
      </c>
      <c r="B15" s="45">
        <v>40114</v>
      </c>
      <c r="C15" s="60" t="s">
        <v>1760</v>
      </c>
      <c r="D15" s="62" t="s">
        <v>1935</v>
      </c>
    </row>
    <row r="16" spans="1:4" ht="22.5" customHeight="1">
      <c r="A16" s="7">
        <v>4</v>
      </c>
      <c r="B16" s="45">
        <v>40115</v>
      </c>
      <c r="C16" s="60" t="s">
        <v>478</v>
      </c>
      <c r="D16" s="62" t="s">
        <v>1947</v>
      </c>
    </row>
    <row r="17" spans="1:4" ht="22.5" customHeight="1">
      <c r="A17" s="7">
        <v>4</v>
      </c>
      <c r="B17" s="45">
        <v>40201</v>
      </c>
      <c r="C17" s="60" t="s">
        <v>1761</v>
      </c>
      <c r="D17" s="62" t="s">
        <v>1948</v>
      </c>
    </row>
    <row r="18" spans="1:4" ht="22.5" customHeight="1">
      <c r="A18" s="7">
        <v>4</v>
      </c>
      <c r="B18" s="45">
        <v>40202</v>
      </c>
      <c r="C18" s="60" t="s">
        <v>1762</v>
      </c>
      <c r="D18" s="62" t="s">
        <v>1949</v>
      </c>
    </row>
    <row r="19" spans="1:4" ht="22.5" customHeight="1">
      <c r="A19" s="7">
        <v>4</v>
      </c>
      <c r="B19" s="45">
        <v>40203</v>
      </c>
      <c r="C19" s="60" t="s">
        <v>1763</v>
      </c>
      <c r="D19" s="62" t="s">
        <v>1950</v>
      </c>
    </row>
    <row r="20" spans="1:4" ht="22.5" customHeight="1">
      <c r="A20" s="7">
        <v>4</v>
      </c>
      <c r="B20" s="45">
        <v>40204</v>
      </c>
      <c r="C20" s="60" t="s">
        <v>1043</v>
      </c>
      <c r="D20" s="62" t="s">
        <v>1044</v>
      </c>
    </row>
    <row r="21" spans="1:4" ht="22.5" customHeight="1">
      <c r="A21" s="7">
        <v>4</v>
      </c>
      <c r="B21" s="45">
        <v>40205</v>
      </c>
      <c r="C21" s="60" t="s">
        <v>1764</v>
      </c>
      <c r="D21" s="62" t="s">
        <v>2047</v>
      </c>
    </row>
    <row r="22" spans="1:4" ht="22.5" customHeight="1">
      <c r="A22" s="7">
        <v>4</v>
      </c>
      <c r="B22" s="45">
        <v>40301</v>
      </c>
      <c r="C22" s="60" t="s">
        <v>1045</v>
      </c>
      <c r="D22" s="62" t="s">
        <v>1936</v>
      </c>
    </row>
    <row r="23" spans="1:4" ht="22.5" customHeight="1">
      <c r="A23" s="7">
        <v>4</v>
      </c>
      <c r="B23" s="45">
        <v>40303</v>
      </c>
      <c r="C23" s="60" t="s">
        <v>1047</v>
      </c>
      <c r="D23" s="62" t="s">
        <v>1938</v>
      </c>
    </row>
    <row r="24" spans="1:4" ht="22.5" customHeight="1">
      <c r="A24" s="7">
        <v>4</v>
      </c>
      <c r="B24" s="45">
        <v>40304</v>
      </c>
      <c r="C24" s="60" t="s">
        <v>466</v>
      </c>
      <c r="D24" s="62" t="s">
        <v>1939</v>
      </c>
    </row>
    <row r="25" spans="1:4" ht="22.5" customHeight="1">
      <c r="A25" s="7">
        <v>4</v>
      </c>
      <c r="B25" s="45">
        <v>40305</v>
      </c>
      <c r="C25" s="60" t="s">
        <v>468</v>
      </c>
      <c r="D25" s="62" t="s">
        <v>1940</v>
      </c>
    </row>
    <row r="26" spans="1:4" ht="22.5" customHeight="1">
      <c r="A26" s="7">
        <v>4</v>
      </c>
      <c r="B26" s="45">
        <v>40306</v>
      </c>
      <c r="C26" s="60" t="s">
        <v>476</v>
      </c>
      <c r="D26" s="62" t="s">
        <v>1943</v>
      </c>
    </row>
    <row r="27" spans="1:4" ht="22.5" customHeight="1">
      <c r="A27" s="7">
        <v>4</v>
      </c>
      <c r="B27" s="45">
        <v>40307</v>
      </c>
      <c r="C27" s="60" t="s">
        <v>474</v>
      </c>
      <c r="D27" s="62" t="s">
        <v>1942</v>
      </c>
    </row>
    <row r="28" spans="1:4" ht="22.5" customHeight="1">
      <c r="A28" s="7">
        <v>4</v>
      </c>
      <c r="B28" s="45">
        <v>40501</v>
      </c>
      <c r="C28" s="60" t="s">
        <v>1048</v>
      </c>
      <c r="D28" s="62" t="s">
        <v>1941</v>
      </c>
    </row>
    <row r="29" spans="1:4" ht="22.5" customHeight="1">
      <c r="A29" s="7">
        <v>4</v>
      </c>
      <c r="B29" s="45">
        <v>40502</v>
      </c>
      <c r="C29" s="60" t="s">
        <v>1049</v>
      </c>
      <c r="D29" s="62" t="s">
        <v>2081</v>
      </c>
    </row>
    <row r="30" spans="1:4" ht="22.5" customHeight="1">
      <c r="A30" s="7">
        <v>4</v>
      </c>
      <c r="B30" s="45">
        <v>40503</v>
      </c>
      <c r="C30" s="60" t="s">
        <v>1050</v>
      </c>
      <c r="D30" s="62" t="s">
        <v>2082</v>
      </c>
    </row>
    <row r="31" spans="1:4" ht="22.5" customHeight="1">
      <c r="A31" s="7">
        <v>4</v>
      </c>
      <c r="B31" s="45">
        <v>40504</v>
      </c>
      <c r="C31" s="60" t="s">
        <v>1051</v>
      </c>
      <c r="D31" s="62" t="s">
        <v>1944</v>
      </c>
    </row>
    <row r="32" spans="1:4" ht="22.5" customHeight="1">
      <c r="A32" s="7">
        <v>4</v>
      </c>
      <c r="B32" s="45">
        <v>40505</v>
      </c>
      <c r="C32" s="60" t="s">
        <v>481</v>
      </c>
      <c r="D32" s="62" t="s">
        <v>1953</v>
      </c>
    </row>
    <row r="33" spans="1:4" ht="22.5" customHeight="1">
      <c r="A33" s="7">
        <v>4</v>
      </c>
      <c r="B33" s="45">
        <v>40506</v>
      </c>
      <c r="C33" s="60" t="s">
        <v>1052</v>
      </c>
      <c r="D33" s="62" t="s">
        <v>1954</v>
      </c>
    </row>
    <row r="34" spans="1:4" ht="22.5" customHeight="1">
      <c r="A34" s="7">
        <v>4</v>
      </c>
      <c r="B34" s="45">
        <v>40507</v>
      </c>
      <c r="C34" s="60" t="s">
        <v>1053</v>
      </c>
      <c r="D34" s="62" t="s">
        <v>1955</v>
      </c>
    </row>
    <row r="35" spans="1:4" ht="22.5" customHeight="1">
      <c r="A35" s="7">
        <v>4</v>
      </c>
      <c r="B35" s="45">
        <v>40508</v>
      </c>
      <c r="C35" s="60" t="s">
        <v>445</v>
      </c>
      <c r="D35" s="62" t="s">
        <v>1956</v>
      </c>
    </row>
    <row r="36" spans="1:4" ht="22.5" customHeight="1">
      <c r="A36" s="7">
        <v>4</v>
      </c>
      <c r="B36" s="45">
        <v>40509</v>
      </c>
      <c r="C36" s="60" t="s">
        <v>1054</v>
      </c>
      <c r="D36" s="62" t="s">
        <v>1957</v>
      </c>
    </row>
    <row r="37" spans="1:4" ht="22.5" customHeight="1">
      <c r="A37" s="7">
        <v>4</v>
      </c>
      <c r="B37" s="45">
        <v>40511</v>
      </c>
      <c r="C37" s="60" t="s">
        <v>1056</v>
      </c>
      <c r="D37" s="62" t="s">
        <v>1959</v>
      </c>
    </row>
    <row r="38" spans="1:4" ht="22.5" customHeight="1">
      <c r="A38" s="7">
        <v>4</v>
      </c>
      <c r="B38" s="45">
        <v>40601</v>
      </c>
      <c r="C38" s="60" t="s">
        <v>447</v>
      </c>
      <c r="D38" s="62" t="s">
        <v>1959</v>
      </c>
    </row>
    <row r="39" spans="1:4" ht="24">
      <c r="A39" s="7">
        <v>4</v>
      </c>
      <c r="B39" s="45">
        <v>40602</v>
      </c>
      <c r="C39" s="60" t="s">
        <v>1765</v>
      </c>
      <c r="D39" s="62" t="s">
        <v>1963</v>
      </c>
    </row>
    <row r="40" spans="1:4" ht="23.25" customHeight="1">
      <c r="A40" s="7">
        <v>4</v>
      </c>
      <c r="B40" s="45">
        <v>40603</v>
      </c>
      <c r="C40" s="60" t="s">
        <v>1766</v>
      </c>
      <c r="D40" s="62" t="s">
        <v>1964</v>
      </c>
    </row>
    <row r="41" spans="1:4" ht="23.25" customHeight="1">
      <c r="A41" s="7">
        <v>4</v>
      </c>
      <c r="B41" s="45">
        <v>40701</v>
      </c>
      <c r="C41" s="60" t="s">
        <v>1767</v>
      </c>
      <c r="D41" s="62" t="s">
        <v>1965</v>
      </c>
    </row>
    <row r="42" spans="1:4" ht="23.25" customHeight="1">
      <c r="A42" s="7">
        <v>4</v>
      </c>
      <c r="B42" s="45">
        <v>40702</v>
      </c>
      <c r="C42" s="60" t="s">
        <v>451</v>
      </c>
      <c r="D42" s="62" t="s">
        <v>1966</v>
      </c>
    </row>
    <row r="43" spans="1:4" ht="18.75" customHeight="1">
      <c r="A43" s="7">
        <v>4</v>
      </c>
      <c r="B43" s="45">
        <v>40703</v>
      </c>
      <c r="C43" s="60" t="s">
        <v>453</v>
      </c>
      <c r="D43" s="62" t="s">
        <v>1959</v>
      </c>
    </row>
    <row r="44" spans="1:4" ht="31.5" customHeight="1">
      <c r="A44" s="7">
        <v>4</v>
      </c>
      <c r="B44" s="45">
        <v>40704</v>
      </c>
      <c r="C44" s="60" t="s">
        <v>1768</v>
      </c>
      <c r="D44" s="62" t="s">
        <v>1967</v>
      </c>
    </row>
    <row r="45" spans="1:4" ht="31.5" customHeight="1">
      <c r="A45" s="7">
        <v>4</v>
      </c>
      <c r="B45" s="45">
        <v>41001</v>
      </c>
      <c r="C45" s="60" t="s">
        <v>1058</v>
      </c>
      <c r="D45" s="62" t="s">
        <v>1059</v>
      </c>
    </row>
    <row r="46" spans="1:4" ht="31.5" customHeight="1">
      <c r="A46" s="7">
        <v>4</v>
      </c>
      <c r="B46" s="45">
        <v>41201</v>
      </c>
      <c r="C46" s="60" t="s">
        <v>1060</v>
      </c>
      <c r="D46" s="62" t="s">
        <v>1061</v>
      </c>
    </row>
    <row r="47" spans="1:4" ht="31.5" customHeight="1">
      <c r="A47" s="7">
        <v>4</v>
      </c>
      <c r="B47" s="45">
        <v>41202</v>
      </c>
      <c r="C47" s="60" t="s">
        <v>1062</v>
      </c>
      <c r="D47" s="62" t="s">
        <v>1063</v>
      </c>
    </row>
    <row r="48" spans="1:4" ht="31.5" customHeight="1">
      <c r="A48" s="7">
        <v>4</v>
      </c>
      <c r="B48" s="45">
        <v>41203</v>
      </c>
      <c r="C48" s="60" t="s">
        <v>1064</v>
      </c>
      <c r="D48" s="62" t="s">
        <v>1065</v>
      </c>
    </row>
    <row r="49" spans="1:4" ht="31.5" customHeight="1">
      <c r="A49" s="7">
        <v>4</v>
      </c>
      <c r="B49" s="45">
        <v>41204</v>
      </c>
      <c r="C49" s="60" t="s">
        <v>1066</v>
      </c>
      <c r="D49" s="62" t="s">
        <v>1067</v>
      </c>
    </row>
    <row r="50" spans="1:4" ht="31.5" customHeight="1">
      <c r="A50" s="7">
        <v>4</v>
      </c>
      <c r="B50" s="45">
        <v>41205</v>
      </c>
      <c r="C50" s="60" t="s">
        <v>1068</v>
      </c>
      <c r="D50" s="62" t="s">
        <v>1069</v>
      </c>
    </row>
    <row r="51" spans="1:4" ht="31.5" customHeight="1">
      <c r="A51" s="7">
        <v>4</v>
      </c>
      <c r="B51" s="45">
        <v>41206</v>
      </c>
      <c r="C51" s="60" t="s">
        <v>1070</v>
      </c>
      <c r="D51" s="62" t="s">
        <v>1071</v>
      </c>
    </row>
    <row r="52" spans="1:4" ht="29.25" customHeight="1">
      <c r="A52" s="7">
        <v>4</v>
      </c>
      <c r="B52" s="45">
        <v>41301</v>
      </c>
      <c r="C52" s="60" t="s">
        <v>1072</v>
      </c>
      <c r="D52" s="62" t="s">
        <v>1073</v>
      </c>
    </row>
    <row r="53" spans="1:4" ht="48">
      <c r="A53" s="7">
        <v>4</v>
      </c>
      <c r="B53" s="45">
        <v>41302</v>
      </c>
      <c r="C53" s="60" t="s">
        <v>1074</v>
      </c>
      <c r="D53" s="62" t="s">
        <v>1075</v>
      </c>
    </row>
    <row r="54" spans="1:4" ht="24">
      <c r="A54" s="7">
        <v>4</v>
      </c>
      <c r="B54" s="45">
        <v>41401</v>
      </c>
      <c r="C54" s="60" t="s">
        <v>1076</v>
      </c>
      <c r="D54" s="62" t="s">
        <v>1077</v>
      </c>
    </row>
    <row r="55" spans="1:4" ht="24">
      <c r="A55" s="7">
        <v>4</v>
      </c>
      <c r="B55" s="45">
        <v>41402</v>
      </c>
      <c r="C55" s="60" t="s">
        <v>1078</v>
      </c>
      <c r="D55" s="62" t="s">
        <v>1079</v>
      </c>
    </row>
    <row r="56" spans="1:4" ht="28.5" customHeight="1">
      <c r="A56" s="7">
        <v>4</v>
      </c>
      <c r="B56" s="45">
        <v>41403</v>
      </c>
      <c r="C56" s="60" t="s">
        <v>1080</v>
      </c>
      <c r="D56" s="62" t="s">
        <v>1081</v>
      </c>
    </row>
    <row r="57" spans="1:4" ht="19.5" customHeight="1">
      <c r="A57" s="7">
        <v>4</v>
      </c>
      <c r="B57" s="45">
        <v>41404</v>
      </c>
      <c r="C57" s="60" t="s">
        <v>1082</v>
      </c>
      <c r="D57" s="62" t="s">
        <v>1083</v>
      </c>
    </row>
    <row r="58" spans="1:4" ht="19.5" customHeight="1">
      <c r="A58" s="7">
        <v>4</v>
      </c>
      <c r="B58" s="45">
        <v>41501</v>
      </c>
      <c r="C58" s="60" t="s">
        <v>1084</v>
      </c>
      <c r="D58" s="62" t="s">
        <v>1085</v>
      </c>
    </row>
    <row r="59" spans="1:4" ht="19.5" customHeight="1">
      <c r="A59" s="7">
        <v>4</v>
      </c>
      <c r="B59" s="45">
        <v>41601</v>
      </c>
      <c r="C59" s="60" t="s">
        <v>1086</v>
      </c>
      <c r="D59" s="62" t="s">
        <v>1087</v>
      </c>
    </row>
    <row r="60" spans="1:4" ht="19.5" customHeight="1">
      <c r="A60" s="7">
        <v>4</v>
      </c>
      <c r="B60" s="45">
        <v>41603</v>
      </c>
      <c r="C60" s="60" t="s">
        <v>1088</v>
      </c>
      <c r="D60" s="62" t="s">
        <v>1089</v>
      </c>
    </row>
    <row r="61" spans="2:4" ht="28.5" customHeight="1">
      <c r="B61" s="45">
        <v>41604</v>
      </c>
      <c r="C61" s="60" t="s">
        <v>1769</v>
      </c>
      <c r="D61" s="62" t="s">
        <v>2103</v>
      </c>
    </row>
    <row r="62" spans="1:4" ht="25.5" customHeight="1">
      <c r="A62" s="7">
        <v>4</v>
      </c>
      <c r="B62" s="45">
        <v>41605</v>
      </c>
      <c r="C62" s="60" t="s">
        <v>1770</v>
      </c>
      <c r="D62" s="62" t="s">
        <v>1880</v>
      </c>
    </row>
    <row r="63" spans="1:4" ht="19.5" customHeight="1">
      <c r="A63" s="7">
        <v>4</v>
      </c>
      <c r="B63" s="45">
        <v>41607</v>
      </c>
      <c r="C63" s="60" t="s">
        <v>1772</v>
      </c>
      <c r="D63" s="62" t="s">
        <v>1879</v>
      </c>
    </row>
    <row r="64" spans="1:4" ht="24">
      <c r="A64" s="7">
        <v>4</v>
      </c>
      <c r="B64" s="45">
        <v>41608</v>
      </c>
      <c r="C64" s="60" t="s">
        <v>1773</v>
      </c>
      <c r="D64" s="62" t="s">
        <v>2048</v>
      </c>
    </row>
    <row r="65" spans="1:4" ht="24">
      <c r="A65" s="7">
        <v>4</v>
      </c>
      <c r="B65" s="45">
        <v>41609</v>
      </c>
      <c r="C65" s="60" t="s">
        <v>1774</v>
      </c>
      <c r="D65" s="62" t="s">
        <v>2049</v>
      </c>
    </row>
    <row r="66" spans="1:4" ht="24">
      <c r="A66" s="7">
        <v>4</v>
      </c>
      <c r="B66" s="45">
        <v>41610</v>
      </c>
      <c r="C66" s="60" t="s">
        <v>1775</v>
      </c>
      <c r="D66" s="62" t="s">
        <v>2050</v>
      </c>
    </row>
    <row r="67" spans="1:4" ht="24">
      <c r="A67" s="7">
        <v>4</v>
      </c>
      <c r="B67" s="45">
        <v>41611</v>
      </c>
      <c r="C67" s="60" t="s">
        <v>1776</v>
      </c>
      <c r="D67" s="62" t="s">
        <v>2051</v>
      </c>
    </row>
    <row r="68" spans="1:4" ht="24">
      <c r="A68" s="7">
        <v>4</v>
      </c>
      <c r="B68" s="45">
        <v>41612</v>
      </c>
      <c r="C68" s="60" t="s">
        <v>1777</v>
      </c>
      <c r="D68" s="62" t="s">
        <v>2055</v>
      </c>
    </row>
    <row r="69" spans="1:4" ht="24">
      <c r="A69" s="7">
        <v>4</v>
      </c>
      <c r="B69" s="45">
        <v>41613</v>
      </c>
      <c r="C69" s="60" t="s">
        <v>1778</v>
      </c>
      <c r="D69" s="62" t="s">
        <v>2052</v>
      </c>
    </row>
    <row r="70" spans="1:4" ht="24">
      <c r="A70" s="7">
        <v>4</v>
      </c>
      <c r="B70" s="45">
        <v>41614</v>
      </c>
      <c r="C70" s="60" t="s">
        <v>1779</v>
      </c>
      <c r="D70" s="62" t="s">
        <v>2053</v>
      </c>
    </row>
    <row r="71" spans="1:4" ht="24">
      <c r="A71" s="7">
        <v>4</v>
      </c>
      <c r="B71" s="45">
        <v>41615</v>
      </c>
      <c r="C71" s="60" t="s">
        <v>1780</v>
      </c>
      <c r="D71" s="62" t="s">
        <v>2054</v>
      </c>
    </row>
    <row r="72" spans="1:4" ht="24" customHeight="1">
      <c r="A72" s="7">
        <v>4</v>
      </c>
      <c r="B72" s="45">
        <v>41618</v>
      </c>
      <c r="C72" s="60" t="s">
        <v>1781</v>
      </c>
      <c r="D72" s="62" t="s">
        <v>1896</v>
      </c>
    </row>
    <row r="73" spans="1:4" ht="24" customHeight="1">
      <c r="A73" s="7">
        <v>4</v>
      </c>
      <c r="B73" s="45">
        <v>41620</v>
      </c>
      <c r="C73" s="60" t="s">
        <v>1782</v>
      </c>
      <c r="D73" s="62" t="s">
        <v>1877</v>
      </c>
    </row>
    <row r="74" spans="1:4" ht="24" customHeight="1">
      <c r="A74" s="7">
        <v>4</v>
      </c>
      <c r="B74" s="45">
        <v>41622</v>
      </c>
      <c r="C74" s="60" t="s">
        <v>1783</v>
      </c>
      <c r="D74" s="62" t="s">
        <v>1878</v>
      </c>
    </row>
    <row r="75" spans="1:4" ht="24" customHeight="1">
      <c r="A75" s="7">
        <v>4</v>
      </c>
      <c r="B75" s="45">
        <v>41701</v>
      </c>
      <c r="C75" s="60" t="s">
        <v>1090</v>
      </c>
      <c r="D75" s="62" t="s">
        <v>1091</v>
      </c>
    </row>
    <row r="76" spans="1:4" ht="24" customHeight="1">
      <c r="A76" s="7">
        <v>4</v>
      </c>
      <c r="B76" s="45">
        <v>41702</v>
      </c>
      <c r="C76" s="60" t="s">
        <v>1092</v>
      </c>
      <c r="D76" s="62" t="s">
        <v>1093</v>
      </c>
    </row>
    <row r="77" spans="1:4" ht="24" customHeight="1">
      <c r="A77" s="7">
        <v>4</v>
      </c>
      <c r="B77" s="45">
        <v>41703</v>
      </c>
      <c r="C77" s="60" t="s">
        <v>1094</v>
      </c>
      <c r="D77" s="62" t="s">
        <v>1095</v>
      </c>
    </row>
    <row r="78" spans="1:4" ht="24" customHeight="1">
      <c r="A78" s="7">
        <v>4</v>
      </c>
      <c r="B78" s="45">
        <v>41704</v>
      </c>
      <c r="C78" s="60" t="s">
        <v>556</v>
      </c>
      <c r="D78" s="62" t="s">
        <v>1096</v>
      </c>
    </row>
    <row r="79" spans="1:4" ht="24" customHeight="1">
      <c r="A79" s="7">
        <v>4</v>
      </c>
      <c r="B79" s="45">
        <v>41801</v>
      </c>
      <c r="C79" s="60" t="s">
        <v>1098</v>
      </c>
      <c r="D79" s="62" t="s">
        <v>1099</v>
      </c>
    </row>
    <row r="80" spans="1:4" ht="24" customHeight="1">
      <c r="A80" s="7">
        <v>4</v>
      </c>
      <c r="B80" s="45">
        <v>41802</v>
      </c>
      <c r="C80" s="60" t="s">
        <v>1100</v>
      </c>
      <c r="D80" s="62" t="s">
        <v>1101</v>
      </c>
    </row>
    <row r="81" spans="1:4" ht="24" customHeight="1">
      <c r="A81" s="7">
        <v>4</v>
      </c>
      <c r="B81" s="45">
        <v>41804</v>
      </c>
      <c r="C81" s="60" t="s">
        <v>1104</v>
      </c>
      <c r="D81" s="62" t="s">
        <v>1105</v>
      </c>
    </row>
    <row r="82" spans="1:4" ht="24" customHeight="1">
      <c r="A82" s="7">
        <v>4</v>
      </c>
      <c r="B82" s="45">
        <v>41805</v>
      </c>
      <c r="C82" s="60" t="s">
        <v>1106</v>
      </c>
      <c r="D82" s="62" t="s">
        <v>1107</v>
      </c>
    </row>
    <row r="83" spans="1:4" ht="24" customHeight="1">
      <c r="A83" s="7">
        <v>4</v>
      </c>
      <c r="B83" s="45">
        <v>41806</v>
      </c>
      <c r="C83" s="60" t="s">
        <v>1108</v>
      </c>
      <c r="D83" s="62" t="s">
        <v>1109</v>
      </c>
    </row>
    <row r="84" spans="1:4" ht="24" customHeight="1">
      <c r="A84" s="7">
        <v>4</v>
      </c>
      <c r="B84" s="45">
        <v>41901</v>
      </c>
      <c r="C84" s="60" t="s">
        <v>1110</v>
      </c>
      <c r="D84" s="62" t="s">
        <v>1111</v>
      </c>
    </row>
    <row r="85" spans="1:4" ht="24" customHeight="1">
      <c r="A85" s="7">
        <v>4</v>
      </c>
      <c r="B85" s="45">
        <v>41903</v>
      </c>
      <c r="C85" s="60" t="s">
        <v>1112</v>
      </c>
      <c r="D85" s="62" t="s">
        <v>1113</v>
      </c>
    </row>
    <row r="86" spans="1:4" ht="24">
      <c r="A86" s="7">
        <v>4</v>
      </c>
      <c r="B86" s="45">
        <v>41904</v>
      </c>
      <c r="C86" s="60" t="s">
        <v>1114</v>
      </c>
      <c r="D86" s="62" t="s">
        <v>1968</v>
      </c>
    </row>
    <row r="87" spans="1:4" ht="24">
      <c r="A87" s="7">
        <v>4</v>
      </c>
      <c r="B87" s="45">
        <v>41905</v>
      </c>
      <c r="C87" s="60" t="s">
        <v>1115</v>
      </c>
      <c r="D87" s="62" t="s">
        <v>1116</v>
      </c>
    </row>
    <row r="88" spans="1:4" ht="24">
      <c r="A88" s="7">
        <v>4</v>
      </c>
      <c r="B88" s="45">
        <v>41906</v>
      </c>
      <c r="C88" s="60" t="s">
        <v>1117</v>
      </c>
      <c r="D88" s="62" t="s">
        <v>1969</v>
      </c>
    </row>
    <row r="89" spans="1:4" ht="24">
      <c r="A89" s="7">
        <v>4</v>
      </c>
      <c r="B89" s="45">
        <v>41907</v>
      </c>
      <c r="C89" s="60" t="s">
        <v>1118</v>
      </c>
      <c r="D89" s="62" t="s">
        <v>1119</v>
      </c>
    </row>
    <row r="90" spans="1:4" ht="24">
      <c r="A90" s="7">
        <v>4</v>
      </c>
      <c r="B90" s="45">
        <v>41908</v>
      </c>
      <c r="C90" s="60" t="s">
        <v>1120</v>
      </c>
      <c r="D90" s="62" t="s">
        <v>1970</v>
      </c>
    </row>
    <row r="91" spans="1:4" ht="24">
      <c r="A91" s="7">
        <v>4</v>
      </c>
      <c r="B91" s="45">
        <v>41909</v>
      </c>
      <c r="C91" s="60" t="s">
        <v>1121</v>
      </c>
      <c r="D91" s="62" t="s">
        <v>1122</v>
      </c>
    </row>
    <row r="92" spans="1:4" ht="12.75">
      <c r="A92" s="7">
        <v>4</v>
      </c>
      <c r="B92" s="45">
        <v>41910</v>
      </c>
      <c r="C92" s="60" t="s">
        <v>1123</v>
      </c>
      <c r="D92" s="62" t="s">
        <v>1124</v>
      </c>
    </row>
    <row r="93" spans="1:4" ht="18" customHeight="1">
      <c r="A93" s="7">
        <v>4</v>
      </c>
      <c r="B93" s="45">
        <v>41911</v>
      </c>
      <c r="C93" s="60" t="s">
        <v>1125</v>
      </c>
      <c r="D93" s="62" t="s">
        <v>1126</v>
      </c>
    </row>
    <row r="94" spans="1:4" ht="18" customHeight="1">
      <c r="A94" s="7">
        <v>4</v>
      </c>
      <c r="B94" s="45">
        <v>41912</v>
      </c>
      <c r="C94" s="60" t="s">
        <v>1127</v>
      </c>
      <c r="D94" s="62" t="s">
        <v>1128</v>
      </c>
    </row>
    <row r="95" spans="1:4" ht="18" customHeight="1">
      <c r="A95" s="7">
        <v>4</v>
      </c>
      <c r="B95" s="45">
        <v>41913</v>
      </c>
      <c r="C95" s="60" t="s">
        <v>1129</v>
      </c>
      <c r="D95" s="62" t="s">
        <v>1971</v>
      </c>
    </row>
    <row r="96" spans="1:4" ht="18" customHeight="1">
      <c r="A96" s="7">
        <v>4</v>
      </c>
      <c r="B96" s="45">
        <v>41914</v>
      </c>
      <c r="C96" s="60" t="s">
        <v>1130</v>
      </c>
      <c r="D96" s="62" t="s">
        <v>1131</v>
      </c>
    </row>
    <row r="97" spans="1:4" ht="27.75" customHeight="1">
      <c r="A97" s="7">
        <v>4</v>
      </c>
      <c r="B97" s="45">
        <v>41916</v>
      </c>
      <c r="C97" s="60" t="s">
        <v>1134</v>
      </c>
      <c r="D97" s="62" t="s">
        <v>1135</v>
      </c>
    </row>
    <row r="98" spans="1:4" ht="18" customHeight="1">
      <c r="A98" s="7">
        <v>4</v>
      </c>
      <c r="B98" s="45">
        <v>41917</v>
      </c>
      <c r="C98" s="60" t="s">
        <v>1136</v>
      </c>
      <c r="D98" s="62" t="s">
        <v>1137</v>
      </c>
    </row>
    <row r="99" spans="1:4" ht="27.75" customHeight="1">
      <c r="A99" s="7">
        <v>4</v>
      </c>
      <c r="B99" s="45">
        <v>41919</v>
      </c>
      <c r="C99" s="60" t="s">
        <v>1140</v>
      </c>
      <c r="D99" s="62" t="s">
        <v>1141</v>
      </c>
    </row>
    <row r="100" spans="1:4" ht="18" customHeight="1">
      <c r="A100" s="7">
        <v>4</v>
      </c>
      <c r="B100" s="45">
        <v>41920</v>
      </c>
      <c r="C100" s="60" t="s">
        <v>1142</v>
      </c>
      <c r="D100" s="62" t="s">
        <v>1143</v>
      </c>
    </row>
    <row r="101" spans="1:4" ht="27.75" customHeight="1">
      <c r="A101" s="7">
        <v>4</v>
      </c>
      <c r="B101" s="45">
        <v>41921</v>
      </c>
      <c r="C101" s="60" t="s">
        <v>1144</v>
      </c>
      <c r="D101" s="62" t="s">
        <v>1972</v>
      </c>
    </row>
    <row r="102" spans="1:4" ht="30" customHeight="1">
      <c r="A102" s="7">
        <v>4</v>
      </c>
      <c r="B102" s="45">
        <v>41922</v>
      </c>
      <c r="C102" s="60" t="s">
        <v>1145</v>
      </c>
      <c r="D102" s="62" t="s">
        <v>1973</v>
      </c>
    </row>
    <row r="103" spans="1:4" ht="18" customHeight="1">
      <c r="A103" s="7">
        <v>4</v>
      </c>
      <c r="B103" s="45">
        <v>41923</v>
      </c>
      <c r="C103" s="60" t="s">
        <v>1146</v>
      </c>
      <c r="D103" s="62" t="s">
        <v>1147</v>
      </c>
    </row>
    <row r="104" spans="1:4" ht="18" customHeight="1">
      <c r="A104" s="7">
        <v>4</v>
      </c>
      <c r="B104" s="45">
        <v>41924</v>
      </c>
      <c r="C104" s="60" t="s">
        <v>1148</v>
      </c>
      <c r="D104" s="62" t="s">
        <v>1149</v>
      </c>
    </row>
    <row r="105" spans="1:4" ht="18" customHeight="1">
      <c r="A105" s="7">
        <v>4</v>
      </c>
      <c r="B105" s="45">
        <v>41925</v>
      </c>
      <c r="C105" s="60" t="s">
        <v>1150</v>
      </c>
      <c r="D105" s="62" t="s">
        <v>1151</v>
      </c>
    </row>
    <row r="106" spans="1:4" ht="18" customHeight="1">
      <c r="A106" s="7">
        <v>4</v>
      </c>
      <c r="B106" s="45">
        <v>41926</v>
      </c>
      <c r="C106" s="60" t="s">
        <v>1152</v>
      </c>
      <c r="D106" s="62" t="s">
        <v>1153</v>
      </c>
    </row>
    <row r="107" spans="1:4" ht="39.75" customHeight="1">
      <c r="A107" s="7">
        <v>4</v>
      </c>
      <c r="B107" s="45">
        <v>41927</v>
      </c>
      <c r="C107" s="60" t="s">
        <v>2078</v>
      </c>
      <c r="D107" s="62" t="s">
        <v>2085</v>
      </c>
    </row>
    <row r="108" spans="1:4" ht="19.5" customHeight="1">
      <c r="A108" s="7">
        <v>4</v>
      </c>
      <c r="B108" s="45">
        <v>42002</v>
      </c>
      <c r="C108" s="60" t="s">
        <v>160</v>
      </c>
      <c r="D108" s="62" t="s">
        <v>1154</v>
      </c>
    </row>
    <row r="109" spans="1:4" ht="24" customHeight="1">
      <c r="A109" s="7">
        <v>4</v>
      </c>
      <c r="B109" s="45">
        <v>42003</v>
      </c>
      <c r="C109" s="60" t="s">
        <v>1155</v>
      </c>
      <c r="D109" s="62" t="s">
        <v>1156</v>
      </c>
    </row>
    <row r="110" spans="1:4" ht="24" customHeight="1">
      <c r="A110" s="7">
        <v>4</v>
      </c>
      <c r="B110" s="45">
        <v>42004</v>
      </c>
      <c r="C110" s="60" t="s">
        <v>1157</v>
      </c>
      <c r="D110" s="62" t="s">
        <v>1974</v>
      </c>
    </row>
    <row r="111" spans="1:4" ht="24" customHeight="1">
      <c r="A111" s="7">
        <v>4</v>
      </c>
      <c r="B111" s="45">
        <v>42005</v>
      </c>
      <c r="C111" s="60" t="s">
        <v>1158</v>
      </c>
      <c r="D111" s="62" t="s">
        <v>1159</v>
      </c>
    </row>
    <row r="112" spans="1:4" ht="24" customHeight="1">
      <c r="A112" s="7">
        <v>4</v>
      </c>
      <c r="B112" s="45">
        <v>42006</v>
      </c>
      <c r="C112" s="60" t="s">
        <v>1160</v>
      </c>
      <c r="D112" s="62" t="s">
        <v>1161</v>
      </c>
    </row>
    <row r="113" spans="1:4" ht="24" customHeight="1">
      <c r="A113" s="7">
        <v>4</v>
      </c>
      <c r="B113" s="45">
        <v>42007</v>
      </c>
      <c r="C113" s="60" t="s">
        <v>580</v>
      </c>
      <c r="D113" s="62" t="s">
        <v>1162</v>
      </c>
    </row>
    <row r="114" spans="1:4" ht="24" customHeight="1">
      <c r="A114" s="7">
        <v>4</v>
      </c>
      <c r="B114" s="45">
        <v>42008</v>
      </c>
      <c r="C114" s="60" t="s">
        <v>1163</v>
      </c>
      <c r="D114" s="62" t="s">
        <v>1164</v>
      </c>
    </row>
    <row r="115" spans="1:4" ht="24" customHeight="1">
      <c r="A115" s="7">
        <v>4</v>
      </c>
      <c r="B115" s="45">
        <v>42009</v>
      </c>
      <c r="C115" s="60" t="s">
        <v>1165</v>
      </c>
      <c r="D115" s="62" t="s">
        <v>1166</v>
      </c>
    </row>
    <row r="116" spans="1:4" ht="24" customHeight="1">
      <c r="A116" s="7">
        <v>4</v>
      </c>
      <c r="B116" s="45">
        <v>42101</v>
      </c>
      <c r="C116" s="60" t="s">
        <v>1167</v>
      </c>
      <c r="D116" s="62" t="s">
        <v>1975</v>
      </c>
    </row>
    <row r="117" spans="1:4" ht="24" customHeight="1">
      <c r="A117" s="7">
        <v>4</v>
      </c>
      <c r="B117" s="45">
        <v>42102</v>
      </c>
      <c r="C117" s="60" t="s">
        <v>1168</v>
      </c>
      <c r="D117" s="62" t="s">
        <v>1169</v>
      </c>
    </row>
    <row r="118" spans="1:4" ht="24" customHeight="1">
      <c r="A118" s="7">
        <v>4</v>
      </c>
      <c r="B118" s="45">
        <v>42103</v>
      </c>
      <c r="C118" s="60" t="s">
        <v>1170</v>
      </c>
      <c r="D118" s="62" t="s">
        <v>1171</v>
      </c>
    </row>
    <row r="119" spans="1:4" ht="24" customHeight="1">
      <c r="A119" s="7">
        <v>4</v>
      </c>
      <c r="B119" s="45">
        <v>42104</v>
      </c>
      <c r="C119" s="60" t="s">
        <v>1172</v>
      </c>
      <c r="D119" s="62" t="s">
        <v>1173</v>
      </c>
    </row>
    <row r="120" spans="1:4" ht="24" customHeight="1">
      <c r="A120" s="7">
        <v>4</v>
      </c>
      <c r="B120" s="45">
        <v>42106</v>
      </c>
      <c r="C120" s="60" t="s">
        <v>1176</v>
      </c>
      <c r="D120" s="62" t="s">
        <v>2046</v>
      </c>
    </row>
    <row r="121" spans="1:4" ht="24" customHeight="1">
      <c r="A121" s="7">
        <v>4</v>
      </c>
      <c r="B121" s="45">
        <v>42108</v>
      </c>
      <c r="C121" s="60" t="s">
        <v>1784</v>
      </c>
      <c r="D121" s="62" t="s">
        <v>2032</v>
      </c>
    </row>
    <row r="122" spans="1:4" ht="24" customHeight="1">
      <c r="A122" s="7">
        <v>4</v>
      </c>
      <c r="B122" s="45">
        <v>42120</v>
      </c>
      <c r="C122" s="60" t="s">
        <v>1785</v>
      </c>
      <c r="D122" s="62" t="s">
        <v>1976</v>
      </c>
    </row>
    <row r="123" spans="1:4" ht="24" customHeight="1">
      <c r="A123" s="7">
        <v>4</v>
      </c>
      <c r="B123" s="45">
        <v>42202</v>
      </c>
      <c r="C123" s="60" t="s">
        <v>1893</v>
      </c>
      <c r="D123" s="62" t="s">
        <v>1980</v>
      </c>
    </row>
    <row r="124" spans="1:4" ht="24" customHeight="1">
      <c r="A124" s="7">
        <v>4</v>
      </c>
      <c r="B124" s="45">
        <v>42203</v>
      </c>
      <c r="C124" s="60" t="s">
        <v>1786</v>
      </c>
      <c r="D124" s="62" t="s">
        <v>1977</v>
      </c>
    </row>
    <row r="125" spans="1:4" ht="24" customHeight="1">
      <c r="A125" s="7">
        <v>4</v>
      </c>
      <c r="B125" s="45">
        <v>42204</v>
      </c>
      <c r="C125" s="60" t="s">
        <v>1787</v>
      </c>
      <c r="D125" s="62" t="s">
        <v>1978</v>
      </c>
    </row>
    <row r="126" spans="1:4" ht="24" customHeight="1">
      <c r="A126" s="7">
        <v>4</v>
      </c>
      <c r="B126" s="45">
        <v>42205</v>
      </c>
      <c r="C126" s="60" t="s">
        <v>1179</v>
      </c>
      <c r="D126" s="62" t="s">
        <v>1979</v>
      </c>
    </row>
    <row r="127" spans="1:4" ht="24" customHeight="1">
      <c r="A127" s="7">
        <v>4</v>
      </c>
      <c r="B127" s="45">
        <v>42206</v>
      </c>
      <c r="C127" s="60" t="s">
        <v>1788</v>
      </c>
      <c r="D127" s="62" t="s">
        <v>1981</v>
      </c>
    </row>
    <row r="128" spans="1:4" ht="24" customHeight="1">
      <c r="A128" s="7">
        <v>4</v>
      </c>
      <c r="B128" s="45">
        <v>42207</v>
      </c>
      <c r="C128" s="60" t="s">
        <v>1789</v>
      </c>
      <c r="D128" s="62" t="s">
        <v>1982</v>
      </c>
    </row>
    <row r="129" spans="1:4" ht="24" customHeight="1">
      <c r="A129" s="7">
        <v>4</v>
      </c>
      <c r="B129" s="45">
        <v>42208</v>
      </c>
      <c r="C129" s="60" t="s">
        <v>1180</v>
      </c>
      <c r="D129" s="62" t="s">
        <v>1983</v>
      </c>
    </row>
    <row r="130" spans="1:4" ht="24" customHeight="1">
      <c r="A130" s="7">
        <v>4</v>
      </c>
      <c r="B130" s="45">
        <v>42209</v>
      </c>
      <c r="C130" s="60" t="s">
        <v>1790</v>
      </c>
      <c r="D130" s="62" t="s">
        <v>1984</v>
      </c>
    </row>
    <row r="131" spans="1:4" ht="24" customHeight="1">
      <c r="A131" s="7">
        <v>4</v>
      </c>
      <c r="B131" s="45">
        <v>42210</v>
      </c>
      <c r="C131" s="60" t="s">
        <v>1791</v>
      </c>
      <c r="D131" s="62" t="s">
        <v>1985</v>
      </c>
    </row>
    <row r="132" spans="1:4" ht="24">
      <c r="A132" s="7">
        <v>4</v>
      </c>
      <c r="B132" s="45">
        <v>42211</v>
      </c>
      <c r="C132" s="60" t="s">
        <v>1792</v>
      </c>
      <c r="D132" s="62" t="s">
        <v>1986</v>
      </c>
    </row>
    <row r="133" spans="1:4" ht="24">
      <c r="A133" s="7">
        <v>4</v>
      </c>
      <c r="B133" s="45">
        <v>42212</v>
      </c>
      <c r="C133" s="60" t="s">
        <v>1793</v>
      </c>
      <c r="D133" s="62" t="s">
        <v>1987</v>
      </c>
    </row>
    <row r="134" spans="1:4" ht="24">
      <c r="A134" s="7">
        <v>4</v>
      </c>
      <c r="B134" s="45">
        <v>42213</v>
      </c>
      <c r="C134" s="60" t="s">
        <v>1794</v>
      </c>
      <c r="D134" s="62" t="s">
        <v>1988</v>
      </c>
    </row>
    <row r="135" spans="1:4" ht="22.5" customHeight="1">
      <c r="A135" s="7">
        <v>4</v>
      </c>
      <c r="B135" s="45">
        <v>42214</v>
      </c>
      <c r="C135" s="60" t="s">
        <v>1181</v>
      </c>
      <c r="D135" s="62" t="s">
        <v>1182</v>
      </c>
    </row>
    <row r="136" spans="1:4" ht="24">
      <c r="A136" s="7">
        <v>4</v>
      </c>
      <c r="B136" s="45">
        <v>42215</v>
      </c>
      <c r="C136" s="60" t="s">
        <v>1183</v>
      </c>
      <c r="D136" s="62" t="s">
        <v>1184</v>
      </c>
    </row>
    <row r="137" spans="1:4" ht="24">
      <c r="A137" s="7">
        <v>4</v>
      </c>
      <c r="B137" s="45">
        <v>42216</v>
      </c>
      <c r="C137" s="60" t="s">
        <v>1989</v>
      </c>
      <c r="D137" s="62" t="s">
        <v>1990</v>
      </c>
    </row>
    <row r="138" spans="1:4" ht="12.75">
      <c r="A138" s="7">
        <v>4</v>
      </c>
      <c r="B138" s="45">
        <v>42217</v>
      </c>
      <c r="C138" s="60" t="s">
        <v>1185</v>
      </c>
      <c r="D138" s="62" t="s">
        <v>1961</v>
      </c>
    </row>
    <row r="139" spans="1:4" ht="24">
      <c r="A139" s="7">
        <v>4</v>
      </c>
      <c r="B139" s="45">
        <v>42218</v>
      </c>
      <c r="C139" s="60" t="s">
        <v>1186</v>
      </c>
      <c r="D139" s="62" t="s">
        <v>1187</v>
      </c>
    </row>
    <row r="140" spans="1:4" ht="24">
      <c r="A140" s="7">
        <v>4</v>
      </c>
      <c r="B140" s="45">
        <v>42219</v>
      </c>
      <c r="C140" s="60" t="s">
        <v>1188</v>
      </c>
      <c r="D140" s="62" t="s">
        <v>1962</v>
      </c>
    </row>
    <row r="141" spans="1:4" ht="17.25" customHeight="1">
      <c r="A141" s="7">
        <v>4</v>
      </c>
      <c r="B141" s="45">
        <v>42220</v>
      </c>
      <c r="C141" s="60" t="s">
        <v>492</v>
      </c>
      <c r="D141" s="62" t="s">
        <v>1881</v>
      </c>
    </row>
    <row r="142" spans="1:4" ht="17.25" customHeight="1">
      <c r="A142" s="7">
        <v>4</v>
      </c>
      <c r="B142" s="45">
        <v>42301</v>
      </c>
      <c r="C142" s="60" t="s">
        <v>1189</v>
      </c>
      <c r="D142" s="62" t="s">
        <v>1190</v>
      </c>
    </row>
    <row r="143" spans="1:4" ht="24">
      <c r="A143" s="7">
        <v>4</v>
      </c>
      <c r="B143" s="45">
        <v>42401</v>
      </c>
      <c r="C143" s="60" t="s">
        <v>1191</v>
      </c>
      <c r="D143" s="62" t="s">
        <v>1192</v>
      </c>
    </row>
    <row r="144" spans="1:4" ht="24" customHeight="1">
      <c r="A144" s="7">
        <v>4</v>
      </c>
      <c r="B144" s="45">
        <v>42402</v>
      </c>
      <c r="C144" s="60" t="s">
        <v>1193</v>
      </c>
      <c r="D144" s="62" t="s">
        <v>1991</v>
      </c>
    </row>
    <row r="145" spans="1:4" ht="24" customHeight="1">
      <c r="A145" s="7">
        <v>4</v>
      </c>
      <c r="B145" s="45">
        <v>42601</v>
      </c>
      <c r="C145" s="60" t="s">
        <v>1195</v>
      </c>
      <c r="D145" s="62" t="s">
        <v>1196</v>
      </c>
    </row>
    <row r="146" spans="1:4" ht="24" customHeight="1">
      <c r="A146" s="7">
        <v>4</v>
      </c>
      <c r="B146" s="45">
        <v>42602</v>
      </c>
      <c r="C146" s="60" t="s">
        <v>1197</v>
      </c>
      <c r="D146" s="62" t="s">
        <v>1198</v>
      </c>
    </row>
    <row r="147" spans="1:4" ht="24" customHeight="1">
      <c r="A147" s="7">
        <v>4</v>
      </c>
      <c r="B147" s="45">
        <v>42604</v>
      </c>
      <c r="C147" s="60" t="s">
        <v>1199</v>
      </c>
      <c r="D147" s="62" t="s">
        <v>1200</v>
      </c>
    </row>
    <row r="148" spans="1:4" ht="24" customHeight="1">
      <c r="A148" s="7">
        <v>4</v>
      </c>
      <c r="B148" s="45">
        <v>42605</v>
      </c>
      <c r="C148" s="60" t="s">
        <v>1201</v>
      </c>
      <c r="D148" s="62" t="s">
        <v>1993</v>
      </c>
    </row>
    <row r="149" spans="1:4" ht="24" customHeight="1">
      <c r="A149" s="7">
        <v>4</v>
      </c>
      <c r="B149" s="45">
        <v>42608</v>
      </c>
      <c r="C149" s="60" t="s">
        <v>1202</v>
      </c>
      <c r="D149" s="62" t="s">
        <v>1994</v>
      </c>
    </row>
    <row r="150" spans="1:4" ht="24" customHeight="1">
      <c r="A150" s="7">
        <v>4</v>
      </c>
      <c r="B150" s="45">
        <v>42610</v>
      </c>
      <c r="C150" s="60" t="s">
        <v>1203</v>
      </c>
      <c r="D150" s="62" t="s">
        <v>1204</v>
      </c>
    </row>
    <row r="151" spans="1:4" ht="24" customHeight="1">
      <c r="A151" s="7">
        <v>4</v>
      </c>
      <c r="B151" s="45">
        <v>42611</v>
      </c>
      <c r="C151" s="60" t="s">
        <v>1205</v>
      </c>
      <c r="D151" s="62" t="s">
        <v>1206</v>
      </c>
    </row>
    <row r="152" spans="1:4" ht="24" customHeight="1">
      <c r="A152" s="7">
        <v>4</v>
      </c>
      <c r="B152" s="45">
        <v>42612</v>
      </c>
      <c r="C152" s="60" t="s">
        <v>1207</v>
      </c>
      <c r="D152" s="62" t="s">
        <v>1995</v>
      </c>
    </row>
    <row r="153" spans="1:4" ht="24" customHeight="1">
      <c r="A153" s="7">
        <v>4</v>
      </c>
      <c r="B153" s="45">
        <v>42613</v>
      </c>
      <c r="C153" s="60" t="s">
        <v>1208</v>
      </c>
      <c r="D153" s="62" t="s">
        <v>1996</v>
      </c>
    </row>
    <row r="154" spans="1:4" ht="24" customHeight="1">
      <c r="A154" s="7">
        <v>4</v>
      </c>
      <c r="B154" s="45">
        <v>42614</v>
      </c>
      <c r="C154" s="60" t="s">
        <v>1209</v>
      </c>
      <c r="D154" s="62" t="s">
        <v>1210</v>
      </c>
    </row>
    <row r="155" spans="1:4" ht="24" customHeight="1">
      <c r="A155" s="7">
        <v>4</v>
      </c>
      <c r="B155" s="45">
        <v>42616</v>
      </c>
      <c r="C155" s="60" t="s">
        <v>1213</v>
      </c>
      <c r="D155" s="62" t="s">
        <v>1214</v>
      </c>
    </row>
    <row r="156" spans="1:4" ht="24" customHeight="1">
      <c r="A156" s="7">
        <v>4</v>
      </c>
      <c r="B156" s="45">
        <v>42800</v>
      </c>
      <c r="C156" s="60" t="s">
        <v>1215</v>
      </c>
      <c r="D156" s="62" t="s">
        <v>1216</v>
      </c>
    </row>
    <row r="157" spans="1:4" ht="24" customHeight="1">
      <c r="A157" s="7">
        <v>4</v>
      </c>
      <c r="B157" s="45">
        <v>42801</v>
      </c>
      <c r="C157" s="60" t="s">
        <v>1217</v>
      </c>
      <c r="D157" s="62" t="s">
        <v>1218</v>
      </c>
    </row>
    <row r="158" spans="1:4" ht="24" customHeight="1">
      <c r="A158" s="7">
        <v>4</v>
      </c>
      <c r="B158" s="45">
        <v>49910</v>
      </c>
      <c r="C158" s="60" t="s">
        <v>1795</v>
      </c>
      <c r="D158" s="62" t="s">
        <v>1872</v>
      </c>
    </row>
    <row r="159" spans="1:4" ht="24" customHeight="1">
      <c r="A159" s="7">
        <v>4</v>
      </c>
      <c r="B159" s="45">
        <v>49911</v>
      </c>
      <c r="C159" s="60" t="s">
        <v>1796</v>
      </c>
      <c r="D159" s="62" t="s">
        <v>1873</v>
      </c>
    </row>
    <row r="160" spans="1:4" ht="24" customHeight="1">
      <c r="A160" s="7">
        <v>4</v>
      </c>
      <c r="B160" s="45">
        <v>49912</v>
      </c>
      <c r="C160" s="60" t="s">
        <v>1797</v>
      </c>
      <c r="D160" s="62" t="s">
        <v>1874</v>
      </c>
    </row>
    <row r="161" spans="1:4" ht="24" customHeight="1">
      <c r="A161" s="7">
        <v>4</v>
      </c>
      <c r="B161" s="45">
        <v>49913</v>
      </c>
      <c r="C161" s="60" t="s">
        <v>1798</v>
      </c>
      <c r="D161" s="62" t="s">
        <v>1875</v>
      </c>
    </row>
    <row r="162" spans="1:4" ht="24" customHeight="1">
      <c r="A162" s="7">
        <v>4</v>
      </c>
      <c r="B162" s="45">
        <v>49914</v>
      </c>
      <c r="C162" s="60" t="s">
        <v>1799</v>
      </c>
      <c r="D162" s="62" t="s">
        <v>1871</v>
      </c>
    </row>
    <row r="163" spans="1:4" ht="24" customHeight="1">
      <c r="A163" s="7">
        <v>4</v>
      </c>
      <c r="B163" s="45">
        <v>49915</v>
      </c>
      <c r="C163" s="60" t="s">
        <v>1800</v>
      </c>
      <c r="D163" s="62" t="s">
        <v>1894</v>
      </c>
    </row>
    <row r="164" spans="1:4" ht="24" customHeight="1">
      <c r="A164" s="7">
        <v>4</v>
      </c>
      <c r="B164" s="45">
        <v>49916</v>
      </c>
      <c r="C164" s="60" t="s">
        <v>1801</v>
      </c>
      <c r="D164" s="62" t="s">
        <v>1876</v>
      </c>
    </row>
    <row r="165" spans="1:4" ht="24" customHeight="1">
      <c r="A165" s="7">
        <v>4</v>
      </c>
      <c r="B165" s="45">
        <v>49917</v>
      </c>
      <c r="C165" s="60" t="s">
        <v>1802</v>
      </c>
      <c r="D165" s="62" t="s">
        <v>1870</v>
      </c>
    </row>
    <row r="166" spans="1:4" ht="24" customHeight="1">
      <c r="A166" s="7">
        <v>4</v>
      </c>
      <c r="B166" s="45">
        <v>49918</v>
      </c>
      <c r="C166" s="60" t="s">
        <v>1803</v>
      </c>
      <c r="D166" s="62" t="s">
        <v>1868</v>
      </c>
    </row>
    <row r="167" spans="1:4" ht="24" customHeight="1">
      <c r="A167" s="7">
        <v>5</v>
      </c>
      <c r="B167" s="45">
        <v>49919</v>
      </c>
      <c r="C167" s="60" t="s">
        <v>1804</v>
      </c>
      <c r="D167" s="62" t="s">
        <v>1869</v>
      </c>
    </row>
    <row r="168" ht="24" customHeight="1"/>
  </sheetData>
  <sheetProtection/>
  <autoFilter ref="B7:D167"/>
  <printOptions gridLines="1" horizontalCentered="1"/>
  <pageMargins left="0.7086614173228347" right="0.7086614173228347" top="0.7480314960629921" bottom="0.7480314960629921" header="0.31496062992125984" footer="0.31496062992125984"/>
  <pageSetup fitToHeight="100" horizontalDpi="600" verticalDpi="600" orientation="landscape" paperSize="9" scale="80" r:id="rId2"/>
  <headerFooter>
    <oddHeader>&amp;R&amp;P  of  &amp;N</oddHeader>
    <oddFooter>&amp;CPage &amp;P of &amp;N</oddFooter>
  </headerFooter>
  <drawing r:id="rId1"/>
</worksheet>
</file>

<file path=xl/worksheets/sheet13.xml><?xml version="1.0" encoding="utf-8"?>
<worksheet xmlns="http://schemas.openxmlformats.org/spreadsheetml/2006/main" xmlns:r="http://schemas.openxmlformats.org/officeDocument/2006/relationships">
  <sheetPr>
    <tabColor theme="9" tint="-0.24997000396251678"/>
  </sheetPr>
  <dimension ref="A2:D199"/>
  <sheetViews>
    <sheetView zoomScalePageLayoutView="0" workbookViewId="0" topLeftCell="B1">
      <pane ySplit="7" topLeftCell="A8" activePane="bottomLeft" state="frozen"/>
      <selection pane="topLeft" activeCell="B10" sqref="B10"/>
      <selection pane="bottomLeft" activeCell="C15" sqref="C15"/>
    </sheetView>
  </sheetViews>
  <sheetFormatPr defaultColWidth="9.140625" defaultRowHeight="15" outlineLevelCol="1"/>
  <cols>
    <col min="1" max="1" width="18.8515625" style="7" hidden="1" customWidth="1" outlineLevel="1"/>
    <col min="2" max="2" width="22.140625" style="8" customWidth="1" collapsed="1"/>
    <col min="3" max="3" width="38.8515625" style="25" customWidth="1"/>
    <col min="4" max="4" width="90.28125" style="7" customWidth="1"/>
    <col min="5" max="233" width="9.140625" style="7" customWidth="1"/>
    <col min="234" max="234" width="18.8515625" style="7" bestFit="1" customWidth="1"/>
    <col min="235" max="235" width="52.421875" style="7" bestFit="1" customWidth="1"/>
    <col min="236" max="236" width="61.7109375" style="7" customWidth="1"/>
    <col min="237" max="237" width="34.421875" style="7" customWidth="1"/>
    <col min="238" max="239" width="9.140625" style="7" customWidth="1"/>
    <col min="240" max="240" width="44.421875" style="7" bestFit="1" customWidth="1"/>
    <col min="241" max="16384" width="9.140625" style="7" customWidth="1"/>
  </cols>
  <sheetData>
    <row r="1" ht="12.75"/>
    <row r="2" spans="2:3" ht="18">
      <c r="B2" s="50"/>
      <c r="C2" s="41" t="s">
        <v>792</v>
      </c>
    </row>
    <row r="3" spans="2:3" ht="12.75">
      <c r="B3" s="50"/>
      <c r="C3" s="42"/>
    </row>
    <row r="4" spans="2:3" ht="15.75">
      <c r="B4" s="50"/>
      <c r="C4" s="43" t="s">
        <v>2060</v>
      </c>
    </row>
    <row r="5" spans="2:4" ht="12.75">
      <c r="B5" s="50"/>
      <c r="C5" s="44" t="str">
        <f>Asset!B5</f>
        <v>Updated on 26 September 2013</v>
      </c>
      <c r="D5" s="25"/>
    </row>
    <row r="6" ht="13.5" customHeight="1"/>
    <row r="7" spans="1:4" ht="12.75">
      <c r="A7" s="51" t="s">
        <v>2080</v>
      </c>
      <c r="B7" s="58" t="s">
        <v>793</v>
      </c>
      <c r="C7" s="59" t="s">
        <v>794</v>
      </c>
      <c r="D7" s="40" t="s">
        <v>795</v>
      </c>
    </row>
    <row r="8" spans="1:4" ht="25.5">
      <c r="A8" s="7">
        <v>5</v>
      </c>
      <c r="B8" s="45">
        <v>50001</v>
      </c>
      <c r="C8" s="60" t="s">
        <v>1219</v>
      </c>
      <c r="D8" s="47" t="s">
        <v>1220</v>
      </c>
    </row>
    <row r="9" spans="1:4" ht="38.25">
      <c r="A9" s="7">
        <v>5</v>
      </c>
      <c r="B9" s="45">
        <v>50002</v>
      </c>
      <c r="C9" s="60" t="s">
        <v>1221</v>
      </c>
      <c r="D9" s="47" t="s">
        <v>1222</v>
      </c>
    </row>
    <row r="10" spans="1:4" ht="12.75">
      <c r="A10" s="7">
        <v>5</v>
      </c>
      <c r="B10" s="45">
        <v>50003</v>
      </c>
      <c r="C10" s="60" t="s">
        <v>1223</v>
      </c>
      <c r="D10" s="47" t="s">
        <v>1224</v>
      </c>
    </row>
    <row r="11" spans="1:4" ht="25.5">
      <c r="A11" s="7">
        <v>5</v>
      </c>
      <c r="B11" s="45">
        <v>50004</v>
      </c>
      <c r="C11" s="60" t="s">
        <v>1225</v>
      </c>
      <c r="D11" s="47" t="s">
        <v>1226</v>
      </c>
    </row>
    <row r="12" spans="1:4" ht="25.5">
      <c r="A12" s="7">
        <v>5</v>
      </c>
      <c r="B12" s="45">
        <v>50006</v>
      </c>
      <c r="C12" s="60" t="s">
        <v>1229</v>
      </c>
      <c r="D12" s="47" t="s">
        <v>1230</v>
      </c>
    </row>
    <row r="13" spans="1:4" ht="16.5" customHeight="1">
      <c r="A13" s="7">
        <v>5</v>
      </c>
      <c r="B13" s="45">
        <v>50007</v>
      </c>
      <c r="C13" s="60" t="s">
        <v>1231</v>
      </c>
      <c r="D13" s="47" t="s">
        <v>1232</v>
      </c>
    </row>
    <row r="14" spans="1:4" ht="25.5">
      <c r="A14" s="7">
        <v>5</v>
      </c>
      <c r="B14" s="45">
        <v>50008</v>
      </c>
      <c r="C14" s="60" t="s">
        <v>1233</v>
      </c>
      <c r="D14" s="47" t="s">
        <v>1234</v>
      </c>
    </row>
    <row r="15" spans="1:4" ht="25.5">
      <c r="A15" s="7">
        <v>5</v>
      </c>
      <c r="B15" s="45">
        <v>50009</v>
      </c>
      <c r="C15" s="60" t="s">
        <v>1235</v>
      </c>
      <c r="D15" s="47" t="s">
        <v>1236</v>
      </c>
    </row>
    <row r="16" spans="1:4" ht="25.5">
      <c r="A16" s="7">
        <v>5</v>
      </c>
      <c r="B16" s="45">
        <v>50010</v>
      </c>
      <c r="C16" s="60" t="s">
        <v>1237</v>
      </c>
      <c r="D16" s="47" t="s">
        <v>1238</v>
      </c>
    </row>
    <row r="17" spans="1:4" ht="25.5">
      <c r="A17" s="7">
        <v>5</v>
      </c>
      <c r="B17" s="45">
        <v>50011</v>
      </c>
      <c r="C17" s="60" t="s">
        <v>1239</v>
      </c>
      <c r="D17" s="47" t="s">
        <v>1240</v>
      </c>
    </row>
    <row r="18" spans="1:4" ht="38.25">
      <c r="A18" s="7">
        <v>5</v>
      </c>
      <c r="B18" s="45">
        <v>50012</v>
      </c>
      <c r="C18" s="60" t="s">
        <v>1241</v>
      </c>
      <c r="D18" s="47" t="s">
        <v>1242</v>
      </c>
    </row>
    <row r="19" spans="1:4" ht="12.75">
      <c r="A19" s="7">
        <v>5</v>
      </c>
      <c r="B19" s="45">
        <v>50013</v>
      </c>
      <c r="C19" s="60" t="s">
        <v>1243</v>
      </c>
      <c r="D19" s="47" t="s">
        <v>1244</v>
      </c>
    </row>
    <row r="20" spans="1:4" ht="25.5">
      <c r="A20" s="7">
        <v>5</v>
      </c>
      <c r="B20" s="45">
        <v>50014</v>
      </c>
      <c r="C20" s="60" t="s">
        <v>1245</v>
      </c>
      <c r="D20" s="47" t="s">
        <v>1246</v>
      </c>
    </row>
    <row r="21" spans="1:4" ht="17.25" customHeight="1">
      <c r="A21" s="7">
        <v>5</v>
      </c>
      <c r="B21" s="45">
        <v>50015</v>
      </c>
      <c r="C21" s="60" t="s">
        <v>1247</v>
      </c>
      <c r="D21" s="47" t="s">
        <v>1248</v>
      </c>
    </row>
    <row r="22" spans="1:4" ht="17.25" customHeight="1">
      <c r="A22" s="7">
        <v>5</v>
      </c>
      <c r="B22" s="45">
        <v>50016</v>
      </c>
      <c r="C22" s="60" t="s">
        <v>1249</v>
      </c>
      <c r="D22" s="47" t="s">
        <v>1250</v>
      </c>
    </row>
    <row r="23" spans="1:4" ht="17.25" customHeight="1">
      <c r="A23" s="7">
        <v>5</v>
      </c>
      <c r="B23" s="45">
        <v>50017</v>
      </c>
      <c r="C23" s="60" t="s">
        <v>1251</v>
      </c>
      <c r="D23" s="47" t="s">
        <v>1252</v>
      </c>
    </row>
    <row r="24" spans="1:4" ht="17.25" customHeight="1">
      <c r="A24" s="7">
        <v>5</v>
      </c>
      <c r="B24" s="45">
        <v>50018</v>
      </c>
      <c r="C24" s="60" t="s">
        <v>1253</v>
      </c>
      <c r="D24" s="47" t="s">
        <v>1254</v>
      </c>
    </row>
    <row r="25" spans="1:4" ht="17.25" customHeight="1">
      <c r="A25" s="7">
        <v>5</v>
      </c>
      <c r="B25" s="45">
        <v>50019</v>
      </c>
      <c r="C25" s="60" t="s">
        <v>1255</v>
      </c>
      <c r="D25" s="47" t="s">
        <v>1256</v>
      </c>
    </row>
    <row r="26" spans="1:4" ht="17.25" customHeight="1">
      <c r="A26" s="7">
        <v>5</v>
      </c>
      <c r="B26" s="45">
        <v>50020</v>
      </c>
      <c r="C26" s="60" t="s">
        <v>1257</v>
      </c>
      <c r="D26" s="47" t="s">
        <v>1258</v>
      </c>
    </row>
    <row r="27" spans="1:4" ht="17.25" customHeight="1">
      <c r="A27" s="7">
        <v>5</v>
      </c>
      <c r="B27" s="45">
        <v>50021</v>
      </c>
      <c r="C27" s="60" t="s">
        <v>1259</v>
      </c>
      <c r="D27" s="47" t="s">
        <v>1260</v>
      </c>
    </row>
    <row r="28" spans="1:4" ht="17.25" customHeight="1">
      <c r="A28" s="7">
        <v>5</v>
      </c>
      <c r="B28" s="45">
        <v>50022</v>
      </c>
      <c r="C28" s="60" t="s">
        <v>1261</v>
      </c>
      <c r="D28" s="47" t="s">
        <v>1262</v>
      </c>
    </row>
    <row r="29" spans="1:4" ht="17.25" customHeight="1">
      <c r="A29" s="7">
        <v>5</v>
      </c>
      <c r="B29" s="45">
        <v>50023</v>
      </c>
      <c r="C29" s="60" t="s">
        <v>1263</v>
      </c>
      <c r="D29" s="47" t="s">
        <v>1264</v>
      </c>
    </row>
    <row r="30" spans="1:4" ht="17.25" customHeight="1">
      <c r="A30" s="7">
        <v>5</v>
      </c>
      <c r="B30" s="45">
        <v>50024</v>
      </c>
      <c r="C30" s="60" t="s">
        <v>1265</v>
      </c>
      <c r="D30" s="47" t="s">
        <v>1266</v>
      </c>
    </row>
    <row r="31" spans="1:4" ht="17.25" customHeight="1">
      <c r="A31" s="7">
        <v>5</v>
      </c>
      <c r="B31" s="45">
        <v>50025</v>
      </c>
      <c r="C31" s="60" t="s">
        <v>1267</v>
      </c>
      <c r="D31" s="47" t="s">
        <v>1268</v>
      </c>
    </row>
    <row r="32" spans="1:4" ht="17.25" customHeight="1">
      <c r="A32" s="7">
        <v>5</v>
      </c>
      <c r="B32" s="45">
        <v>50026</v>
      </c>
      <c r="C32" s="60" t="s">
        <v>1269</v>
      </c>
      <c r="D32" s="47" t="s">
        <v>1270</v>
      </c>
    </row>
    <row r="33" spans="1:4" ht="17.25" customHeight="1">
      <c r="A33" s="7">
        <v>5</v>
      </c>
      <c r="B33" s="45">
        <v>50027</v>
      </c>
      <c r="C33" s="60" t="s">
        <v>1271</v>
      </c>
      <c r="D33" s="47" t="s">
        <v>1272</v>
      </c>
    </row>
    <row r="34" spans="1:4" ht="17.25" customHeight="1">
      <c r="A34" s="7">
        <v>5</v>
      </c>
      <c r="B34" s="45">
        <v>50028</v>
      </c>
      <c r="C34" s="60" t="s">
        <v>1273</v>
      </c>
      <c r="D34" s="47" t="s">
        <v>1252</v>
      </c>
    </row>
    <row r="35" spans="1:4" ht="17.25" customHeight="1">
      <c r="A35" s="7">
        <v>5</v>
      </c>
      <c r="B35" s="45">
        <v>50029</v>
      </c>
      <c r="C35" s="60" t="s">
        <v>1274</v>
      </c>
      <c r="D35" s="47" t="s">
        <v>1275</v>
      </c>
    </row>
    <row r="36" spans="1:4" ht="17.25" customHeight="1">
      <c r="A36" s="7">
        <v>5</v>
      </c>
      <c r="B36" s="45">
        <v>50031</v>
      </c>
      <c r="C36" s="60" t="s">
        <v>1276</v>
      </c>
      <c r="D36" s="47" t="s">
        <v>1277</v>
      </c>
    </row>
    <row r="37" spans="1:4" ht="17.25" customHeight="1">
      <c r="A37" s="7">
        <v>5</v>
      </c>
      <c r="B37" s="45">
        <v>50032</v>
      </c>
      <c r="C37" s="60" t="s">
        <v>1278</v>
      </c>
      <c r="D37" s="47" t="s">
        <v>1279</v>
      </c>
    </row>
    <row r="38" spans="1:4" ht="29.25" customHeight="1">
      <c r="A38" s="7">
        <v>5</v>
      </c>
      <c r="B38" s="45">
        <v>50033</v>
      </c>
      <c r="C38" s="60" t="s">
        <v>1280</v>
      </c>
      <c r="D38" s="47" t="s">
        <v>1281</v>
      </c>
    </row>
    <row r="39" spans="1:4" ht="17.25" customHeight="1">
      <c r="A39" s="7">
        <v>5</v>
      </c>
      <c r="B39" s="45">
        <v>50034</v>
      </c>
      <c r="C39" s="60" t="s">
        <v>1282</v>
      </c>
      <c r="D39" s="47" t="s">
        <v>1997</v>
      </c>
    </row>
    <row r="40" spans="1:4" ht="17.25" customHeight="1">
      <c r="A40" s="7">
        <v>5</v>
      </c>
      <c r="B40" s="45">
        <v>50035</v>
      </c>
      <c r="C40" s="60" t="s">
        <v>1283</v>
      </c>
      <c r="D40" s="47" t="s">
        <v>1284</v>
      </c>
    </row>
    <row r="41" spans="1:4" ht="17.25" customHeight="1">
      <c r="A41" s="7">
        <v>5</v>
      </c>
      <c r="B41" s="45">
        <v>50036</v>
      </c>
      <c r="C41" s="60" t="s">
        <v>1285</v>
      </c>
      <c r="D41" s="47" t="s">
        <v>1286</v>
      </c>
    </row>
    <row r="42" spans="1:4" ht="17.25" customHeight="1">
      <c r="A42" s="7">
        <v>5</v>
      </c>
      <c r="B42" s="45">
        <v>50037</v>
      </c>
      <c r="C42" s="60" t="s">
        <v>1287</v>
      </c>
      <c r="D42" s="47" t="s">
        <v>1288</v>
      </c>
    </row>
    <row r="43" spans="1:4" ht="17.25" customHeight="1">
      <c r="A43" s="7">
        <v>5</v>
      </c>
      <c r="B43" s="45">
        <v>50038</v>
      </c>
      <c r="C43" s="60" t="s">
        <v>1289</v>
      </c>
      <c r="D43" s="47" t="s">
        <v>1290</v>
      </c>
    </row>
    <row r="44" spans="1:4" ht="17.25" customHeight="1">
      <c r="A44" s="7">
        <v>5</v>
      </c>
      <c r="B44" s="45">
        <v>50039</v>
      </c>
      <c r="C44" s="60" t="s">
        <v>1291</v>
      </c>
      <c r="D44" s="47" t="s">
        <v>1292</v>
      </c>
    </row>
    <row r="45" spans="1:4" ht="17.25" customHeight="1">
      <c r="A45" s="7">
        <v>5</v>
      </c>
      <c r="B45" s="45">
        <v>50040</v>
      </c>
      <c r="C45" s="60" t="s">
        <v>1293</v>
      </c>
      <c r="D45" s="47" t="s">
        <v>1294</v>
      </c>
    </row>
    <row r="46" spans="1:4" ht="17.25" customHeight="1">
      <c r="A46" s="7">
        <v>5</v>
      </c>
      <c r="B46" s="45">
        <v>50041</v>
      </c>
      <c r="C46" s="60" t="s">
        <v>1295</v>
      </c>
      <c r="D46" s="47" t="s">
        <v>1999</v>
      </c>
    </row>
    <row r="47" spans="1:4" ht="17.25" customHeight="1">
      <c r="A47" s="7">
        <v>5</v>
      </c>
      <c r="B47" s="45">
        <v>50042</v>
      </c>
      <c r="C47" s="60" t="s">
        <v>1296</v>
      </c>
      <c r="D47" s="47" t="s">
        <v>1998</v>
      </c>
    </row>
    <row r="48" spans="1:4" ht="17.25" customHeight="1">
      <c r="A48" s="7">
        <v>5</v>
      </c>
      <c r="B48" s="45">
        <v>50043</v>
      </c>
      <c r="C48" s="60" t="s">
        <v>1807</v>
      </c>
      <c r="D48" s="47" t="s">
        <v>1882</v>
      </c>
    </row>
    <row r="49" spans="1:4" ht="17.25" customHeight="1">
      <c r="A49" s="7">
        <v>5</v>
      </c>
      <c r="B49" s="45">
        <v>50044</v>
      </c>
      <c r="C49" s="60" t="s">
        <v>1808</v>
      </c>
      <c r="D49" s="47" t="s">
        <v>1883</v>
      </c>
    </row>
    <row r="50" spans="1:4" ht="17.25" customHeight="1">
      <c r="A50" s="7">
        <v>5</v>
      </c>
      <c r="B50" s="45">
        <v>50050</v>
      </c>
      <c r="C50" s="60" t="s">
        <v>1809</v>
      </c>
      <c r="D50" s="47" t="s">
        <v>1884</v>
      </c>
    </row>
    <row r="51" spans="1:4" ht="17.25" customHeight="1">
      <c r="A51" s="7">
        <v>5</v>
      </c>
      <c r="B51" s="45">
        <v>50051</v>
      </c>
      <c r="C51" s="60" t="s">
        <v>1810</v>
      </c>
      <c r="D51" s="47" t="s">
        <v>1885</v>
      </c>
    </row>
    <row r="52" spans="1:4" ht="17.25" customHeight="1">
      <c r="A52" s="7">
        <v>5</v>
      </c>
      <c r="B52" s="45">
        <v>50101</v>
      </c>
      <c r="C52" s="60" t="s">
        <v>1297</v>
      </c>
      <c r="D52" s="47" t="s">
        <v>1298</v>
      </c>
    </row>
    <row r="53" spans="1:4" ht="17.25" customHeight="1">
      <c r="A53" s="7">
        <v>5</v>
      </c>
      <c r="B53" s="45">
        <v>50102</v>
      </c>
      <c r="C53" s="60" t="s">
        <v>1811</v>
      </c>
      <c r="D53" s="47" t="s">
        <v>1886</v>
      </c>
    </row>
    <row r="54" spans="1:4" ht="17.25" customHeight="1">
      <c r="A54" s="7">
        <v>5</v>
      </c>
      <c r="B54" s="45">
        <v>50103</v>
      </c>
      <c r="C54" s="60" t="s">
        <v>1299</v>
      </c>
      <c r="D54" s="47" t="s">
        <v>2000</v>
      </c>
    </row>
    <row r="55" spans="1:4" ht="25.5">
      <c r="A55" s="7">
        <v>5</v>
      </c>
      <c r="B55" s="45">
        <v>50104</v>
      </c>
      <c r="C55" s="60" t="s">
        <v>1300</v>
      </c>
      <c r="D55" s="47" t="s">
        <v>1301</v>
      </c>
    </row>
    <row r="56" spans="1:4" ht="25.5">
      <c r="A56" s="7">
        <v>5</v>
      </c>
      <c r="B56" s="45">
        <v>50105</v>
      </c>
      <c r="C56" s="60" t="s">
        <v>1302</v>
      </c>
      <c r="D56" s="47" t="s">
        <v>1303</v>
      </c>
    </row>
    <row r="57" spans="1:4" ht="25.5">
      <c r="A57" s="7">
        <v>5</v>
      </c>
      <c r="B57" s="45">
        <v>50106</v>
      </c>
      <c r="C57" s="60" t="s">
        <v>1304</v>
      </c>
      <c r="D57" s="47" t="s">
        <v>1305</v>
      </c>
    </row>
    <row r="58" spans="1:4" ht="12.75">
      <c r="A58" s="7">
        <v>5</v>
      </c>
      <c r="B58" s="45">
        <v>50107</v>
      </c>
      <c r="C58" s="60" t="s">
        <v>1306</v>
      </c>
      <c r="D58" s="47" t="s">
        <v>1307</v>
      </c>
    </row>
    <row r="59" spans="1:4" ht="25.5">
      <c r="A59" s="7">
        <v>5</v>
      </c>
      <c r="B59" s="45">
        <v>50108</v>
      </c>
      <c r="C59" s="60" t="s">
        <v>1308</v>
      </c>
      <c r="D59" s="47" t="s">
        <v>1309</v>
      </c>
    </row>
    <row r="60" spans="1:4" ht="12.75">
      <c r="A60" s="7">
        <v>5</v>
      </c>
      <c r="B60" s="45">
        <v>50109</v>
      </c>
      <c r="C60" s="60" t="s">
        <v>1310</v>
      </c>
      <c r="D60" s="47" t="s">
        <v>1311</v>
      </c>
    </row>
    <row r="61" spans="1:4" ht="51">
      <c r="A61" s="7">
        <v>5</v>
      </c>
      <c r="B61" s="45">
        <v>50110</v>
      </c>
      <c r="C61" s="60" t="s">
        <v>1312</v>
      </c>
      <c r="D61" s="47" t="s">
        <v>1832</v>
      </c>
    </row>
    <row r="62" spans="1:4" ht="25.5">
      <c r="A62" s="7">
        <v>5</v>
      </c>
      <c r="B62" s="45">
        <v>50112</v>
      </c>
      <c r="C62" s="60" t="s">
        <v>1314</v>
      </c>
      <c r="D62" s="47" t="s">
        <v>1315</v>
      </c>
    </row>
    <row r="63" spans="1:4" ht="12.75">
      <c r="A63" s="7">
        <v>5</v>
      </c>
      <c r="B63" s="45">
        <v>50113</v>
      </c>
      <c r="C63" s="60" t="s">
        <v>1316</v>
      </c>
      <c r="D63" s="47" t="s">
        <v>1317</v>
      </c>
    </row>
    <row r="64" spans="1:4" ht="12.75">
      <c r="A64" s="7">
        <v>5</v>
      </c>
      <c r="B64" s="45">
        <v>50114</v>
      </c>
      <c r="C64" s="60" t="s">
        <v>1318</v>
      </c>
      <c r="D64" s="47" t="s">
        <v>1319</v>
      </c>
    </row>
    <row r="65" spans="1:4" ht="12.75">
      <c r="A65" s="7">
        <v>5</v>
      </c>
      <c r="B65" s="45">
        <v>50115</v>
      </c>
      <c r="C65" s="60" t="s">
        <v>1320</v>
      </c>
      <c r="D65" s="47" t="s">
        <v>1321</v>
      </c>
    </row>
    <row r="66" spans="1:4" ht="12.75">
      <c r="A66" s="7">
        <v>5</v>
      </c>
      <c r="B66" s="45">
        <v>50116</v>
      </c>
      <c r="C66" s="60" t="s">
        <v>1322</v>
      </c>
      <c r="D66" s="47" t="s">
        <v>1323</v>
      </c>
    </row>
    <row r="67" spans="1:4" ht="24">
      <c r="A67" s="7">
        <v>5</v>
      </c>
      <c r="B67" s="45">
        <v>50117</v>
      </c>
      <c r="C67" s="60" t="s">
        <v>1812</v>
      </c>
      <c r="D67" s="47" t="s">
        <v>1887</v>
      </c>
    </row>
    <row r="68" spans="1:4" ht="25.5">
      <c r="A68" s="7">
        <v>5</v>
      </c>
      <c r="B68" s="45">
        <v>50201</v>
      </c>
      <c r="C68" s="60" t="s">
        <v>1324</v>
      </c>
      <c r="D68" s="47" t="s">
        <v>1325</v>
      </c>
    </row>
    <row r="69" spans="1:4" ht="12.75">
      <c r="A69" s="7">
        <v>5</v>
      </c>
      <c r="B69" s="45">
        <v>50301</v>
      </c>
      <c r="C69" s="60" t="s">
        <v>1326</v>
      </c>
      <c r="D69" s="47" t="s">
        <v>1327</v>
      </c>
    </row>
    <row r="70" spans="1:4" ht="12.75">
      <c r="A70" s="7">
        <v>5</v>
      </c>
      <c r="B70" s="45">
        <v>50302</v>
      </c>
      <c r="C70" s="60" t="s">
        <v>1328</v>
      </c>
      <c r="D70" s="47" t="s">
        <v>1329</v>
      </c>
    </row>
    <row r="71" spans="1:4" ht="12.75">
      <c r="A71" s="7">
        <v>5</v>
      </c>
      <c r="B71" s="45">
        <v>50303</v>
      </c>
      <c r="C71" s="60" t="s">
        <v>1813</v>
      </c>
      <c r="D71" s="47" t="s">
        <v>1330</v>
      </c>
    </row>
    <row r="72" spans="1:4" ht="12.75">
      <c r="A72" s="7">
        <v>5</v>
      </c>
      <c r="B72" s="45">
        <v>50304</v>
      </c>
      <c r="C72" s="60" t="s">
        <v>1331</v>
      </c>
      <c r="D72" s="47" t="s">
        <v>1332</v>
      </c>
    </row>
    <row r="73" spans="1:4" ht="12.75">
      <c r="A73" s="7">
        <v>5</v>
      </c>
      <c r="B73" s="45">
        <v>50305</v>
      </c>
      <c r="C73" s="60" t="s">
        <v>1333</v>
      </c>
      <c r="D73" s="47" t="s">
        <v>1334</v>
      </c>
    </row>
    <row r="74" spans="1:4" ht="25.5">
      <c r="A74" s="7">
        <v>5</v>
      </c>
      <c r="B74" s="45">
        <v>50306</v>
      </c>
      <c r="C74" s="60" t="s">
        <v>1335</v>
      </c>
      <c r="D74" s="47" t="s">
        <v>1336</v>
      </c>
    </row>
    <row r="75" spans="1:4" ht="12.75">
      <c r="A75" s="7">
        <v>5</v>
      </c>
      <c r="B75" s="45">
        <v>50401</v>
      </c>
      <c r="C75" s="60" t="s">
        <v>143</v>
      </c>
      <c r="D75" s="47" t="s">
        <v>1337</v>
      </c>
    </row>
    <row r="76" spans="1:4" ht="12.75">
      <c r="A76" s="7">
        <v>5</v>
      </c>
      <c r="B76" s="45">
        <v>50402</v>
      </c>
      <c r="C76" s="60" t="s">
        <v>1338</v>
      </c>
      <c r="D76" s="47" t="s">
        <v>1339</v>
      </c>
    </row>
    <row r="77" spans="1:4" ht="25.5">
      <c r="A77" s="7">
        <v>5</v>
      </c>
      <c r="B77" s="45">
        <v>50403</v>
      </c>
      <c r="C77" s="60" t="s">
        <v>1340</v>
      </c>
      <c r="D77" s="47" t="s">
        <v>1341</v>
      </c>
    </row>
    <row r="78" spans="1:4" ht="12.75">
      <c r="A78" s="7">
        <v>5</v>
      </c>
      <c r="B78" s="45">
        <v>50404</v>
      </c>
      <c r="C78" s="60" t="s">
        <v>1342</v>
      </c>
      <c r="D78" s="47" t="s">
        <v>1343</v>
      </c>
    </row>
    <row r="79" spans="1:4" ht="12.75">
      <c r="A79" s="7">
        <v>5</v>
      </c>
      <c r="B79" s="45">
        <v>50405</v>
      </c>
      <c r="C79" s="60" t="s">
        <v>1344</v>
      </c>
      <c r="D79" s="47" t="s">
        <v>1345</v>
      </c>
    </row>
    <row r="80" spans="1:4" ht="12.75">
      <c r="A80" s="7">
        <v>5</v>
      </c>
      <c r="B80" s="45">
        <v>50406</v>
      </c>
      <c r="C80" s="60" t="s">
        <v>1346</v>
      </c>
      <c r="D80" s="47" t="s">
        <v>1347</v>
      </c>
    </row>
    <row r="81" spans="1:4" ht="12.75">
      <c r="A81" s="7">
        <v>5</v>
      </c>
      <c r="B81" s="45">
        <v>50407</v>
      </c>
      <c r="C81" s="60" t="s">
        <v>1348</v>
      </c>
      <c r="D81" s="47" t="s">
        <v>1349</v>
      </c>
    </row>
    <row r="82" spans="1:4" ht="12.75">
      <c r="A82" s="7">
        <v>5</v>
      </c>
      <c r="B82" s="45">
        <v>50408</v>
      </c>
      <c r="C82" s="60" t="s">
        <v>1350</v>
      </c>
      <c r="D82" s="47" t="s">
        <v>1351</v>
      </c>
    </row>
    <row r="83" spans="1:4" ht="12.75">
      <c r="A83" s="7">
        <v>5</v>
      </c>
      <c r="B83" s="45">
        <v>50409</v>
      </c>
      <c r="C83" s="60" t="s">
        <v>1352</v>
      </c>
      <c r="D83" s="47" t="s">
        <v>1353</v>
      </c>
    </row>
    <row r="84" spans="1:4" ht="12.75">
      <c r="A84" s="7">
        <v>5</v>
      </c>
      <c r="B84" s="45">
        <v>50410</v>
      </c>
      <c r="C84" s="60" t="s">
        <v>1354</v>
      </c>
      <c r="D84" s="47" t="s">
        <v>1355</v>
      </c>
    </row>
    <row r="85" spans="1:4" ht="12.75">
      <c r="A85" s="7">
        <v>5</v>
      </c>
      <c r="B85" s="45">
        <v>50411</v>
      </c>
      <c r="C85" s="60" t="s">
        <v>1356</v>
      </c>
      <c r="D85" s="47" t="s">
        <v>1345</v>
      </c>
    </row>
    <row r="86" spans="1:4" ht="12.75">
      <c r="A86" s="7">
        <v>5</v>
      </c>
      <c r="B86" s="45">
        <v>50412</v>
      </c>
      <c r="C86" s="60" t="s">
        <v>1357</v>
      </c>
      <c r="D86" s="47" t="s">
        <v>1358</v>
      </c>
    </row>
    <row r="87" spans="1:4" ht="12.75">
      <c r="A87" s="7">
        <v>5</v>
      </c>
      <c r="B87" s="45">
        <v>50413</v>
      </c>
      <c r="C87" s="60" t="s">
        <v>1814</v>
      </c>
      <c r="D87" s="47" t="s">
        <v>1888</v>
      </c>
    </row>
    <row r="88" spans="1:4" ht="12.75">
      <c r="A88" s="7">
        <v>5</v>
      </c>
      <c r="B88" s="45">
        <v>50414</v>
      </c>
      <c r="C88" s="60" t="s">
        <v>1815</v>
      </c>
      <c r="D88" s="47" t="s">
        <v>1889</v>
      </c>
    </row>
    <row r="89" spans="1:4" ht="12.75">
      <c r="A89" s="7">
        <v>5</v>
      </c>
      <c r="B89" s="45">
        <v>50415</v>
      </c>
      <c r="C89" s="60" t="s">
        <v>1816</v>
      </c>
      <c r="D89" s="47" t="s">
        <v>1890</v>
      </c>
    </row>
    <row r="90" spans="1:4" ht="25.5">
      <c r="A90" s="7">
        <v>5</v>
      </c>
      <c r="B90" s="45">
        <v>50501</v>
      </c>
      <c r="C90" s="60" t="s">
        <v>1359</v>
      </c>
      <c r="D90" s="47" t="s">
        <v>2001</v>
      </c>
    </row>
    <row r="91" spans="1:4" ht="12.75">
      <c r="A91" s="7">
        <v>5</v>
      </c>
      <c r="B91" s="45">
        <v>50502</v>
      </c>
      <c r="C91" s="60" t="s">
        <v>1817</v>
      </c>
      <c r="D91" s="47" t="s">
        <v>2002</v>
      </c>
    </row>
    <row r="92" spans="1:4" ht="38.25">
      <c r="A92" s="7">
        <v>5</v>
      </c>
      <c r="B92" s="45">
        <v>50601</v>
      </c>
      <c r="C92" s="60" t="s">
        <v>1360</v>
      </c>
      <c r="D92" s="47" t="s">
        <v>1361</v>
      </c>
    </row>
    <row r="93" spans="1:4" ht="12.75">
      <c r="A93" s="7">
        <v>5</v>
      </c>
      <c r="B93" s="45">
        <v>50602</v>
      </c>
      <c r="C93" s="60" t="s">
        <v>1362</v>
      </c>
      <c r="D93" s="47" t="s">
        <v>1363</v>
      </c>
    </row>
    <row r="94" spans="1:4" ht="12.75">
      <c r="A94" s="7">
        <v>5</v>
      </c>
      <c r="B94" s="45">
        <v>50603</v>
      </c>
      <c r="C94" s="60" t="s">
        <v>1364</v>
      </c>
      <c r="D94" s="47" t="s">
        <v>1365</v>
      </c>
    </row>
    <row r="95" spans="1:4" ht="38.25">
      <c r="A95" s="7">
        <v>5</v>
      </c>
      <c r="B95" s="45">
        <v>50701</v>
      </c>
      <c r="C95" s="60" t="s">
        <v>1366</v>
      </c>
      <c r="D95" s="47" t="s">
        <v>1367</v>
      </c>
    </row>
    <row r="96" spans="1:4" ht="12.75">
      <c r="A96" s="7">
        <v>5</v>
      </c>
      <c r="B96" s="45">
        <v>50702</v>
      </c>
      <c r="C96" s="60" t="s">
        <v>1368</v>
      </c>
      <c r="D96" s="47" t="s">
        <v>1369</v>
      </c>
    </row>
    <row r="97" spans="1:4" ht="12.75">
      <c r="A97" s="7">
        <v>5</v>
      </c>
      <c r="B97" s="45">
        <v>50801</v>
      </c>
      <c r="C97" s="60" t="s">
        <v>1370</v>
      </c>
      <c r="D97" s="47" t="s">
        <v>1371</v>
      </c>
    </row>
    <row r="98" spans="1:4" ht="25.5">
      <c r="A98" s="7">
        <v>5</v>
      </c>
      <c r="B98" s="45">
        <v>50802</v>
      </c>
      <c r="C98" s="60" t="s">
        <v>1372</v>
      </c>
      <c r="D98" s="47" t="s">
        <v>2003</v>
      </c>
    </row>
    <row r="99" spans="1:4" ht="12.75">
      <c r="A99" s="7">
        <v>5</v>
      </c>
      <c r="B99" s="45">
        <v>50803</v>
      </c>
      <c r="C99" s="60" t="s">
        <v>1373</v>
      </c>
      <c r="D99" s="47" t="s">
        <v>1374</v>
      </c>
    </row>
    <row r="100" spans="1:4" ht="12.75">
      <c r="A100" s="7">
        <v>5</v>
      </c>
      <c r="B100" s="45">
        <v>50804</v>
      </c>
      <c r="C100" s="60" t="s">
        <v>1375</v>
      </c>
      <c r="D100" s="47" t="s">
        <v>1376</v>
      </c>
    </row>
    <row r="101" spans="1:4" ht="12.75">
      <c r="A101" s="7">
        <v>5</v>
      </c>
      <c r="B101" s="45">
        <v>50805</v>
      </c>
      <c r="C101" s="60" t="s">
        <v>1377</v>
      </c>
      <c r="D101" s="47" t="s">
        <v>1378</v>
      </c>
    </row>
    <row r="102" spans="1:4" ht="12.75">
      <c r="A102" s="7">
        <v>5</v>
      </c>
      <c r="B102" s="45">
        <v>50806</v>
      </c>
      <c r="C102" s="60" t="s">
        <v>1379</v>
      </c>
      <c r="D102" s="47" t="s">
        <v>1380</v>
      </c>
    </row>
    <row r="103" spans="1:4" ht="25.5">
      <c r="A103" s="7">
        <v>5</v>
      </c>
      <c r="B103" s="45">
        <v>50807</v>
      </c>
      <c r="C103" s="60" t="s">
        <v>1381</v>
      </c>
      <c r="D103" s="47" t="s">
        <v>1382</v>
      </c>
    </row>
    <row r="104" spans="1:4" ht="25.5">
      <c r="A104" s="7">
        <v>5</v>
      </c>
      <c r="B104" s="45">
        <v>50901</v>
      </c>
      <c r="C104" s="60" t="s">
        <v>1383</v>
      </c>
      <c r="D104" s="47" t="s">
        <v>1384</v>
      </c>
    </row>
    <row r="105" spans="1:4" ht="25.5">
      <c r="A105" s="7">
        <v>5</v>
      </c>
      <c r="B105" s="45">
        <v>50902</v>
      </c>
      <c r="C105" s="60" t="s">
        <v>154</v>
      </c>
      <c r="D105" s="47" t="s">
        <v>1385</v>
      </c>
    </row>
    <row r="106" spans="1:4" ht="12.75">
      <c r="A106" s="7">
        <v>5</v>
      </c>
      <c r="B106" s="45">
        <v>50903</v>
      </c>
      <c r="C106" s="60" t="s">
        <v>1386</v>
      </c>
      <c r="D106" s="47" t="s">
        <v>2004</v>
      </c>
    </row>
    <row r="107" spans="1:4" ht="25.5">
      <c r="A107" s="7">
        <v>5</v>
      </c>
      <c r="B107" s="45">
        <v>50904</v>
      </c>
      <c r="C107" s="60" t="s">
        <v>1387</v>
      </c>
      <c r="D107" s="47" t="s">
        <v>1388</v>
      </c>
    </row>
    <row r="108" spans="1:4" ht="25.5">
      <c r="A108" s="7">
        <v>5</v>
      </c>
      <c r="B108" s="45">
        <v>50905</v>
      </c>
      <c r="C108" s="60" t="s">
        <v>1389</v>
      </c>
      <c r="D108" s="47" t="s">
        <v>1390</v>
      </c>
    </row>
    <row r="109" spans="1:4" ht="12.75">
      <c r="A109" s="7">
        <v>5</v>
      </c>
      <c r="B109" s="45">
        <v>50906</v>
      </c>
      <c r="C109" s="60" t="s">
        <v>1391</v>
      </c>
      <c r="D109" s="47" t="s">
        <v>1392</v>
      </c>
    </row>
    <row r="110" spans="1:4" ht="12.75">
      <c r="A110" s="7">
        <v>5</v>
      </c>
      <c r="B110" s="45">
        <v>50907</v>
      </c>
      <c r="C110" s="60" t="s">
        <v>1393</v>
      </c>
      <c r="D110" s="47" t="s">
        <v>1394</v>
      </c>
    </row>
    <row r="111" spans="1:4" ht="12.75">
      <c r="A111" s="7">
        <v>5</v>
      </c>
      <c r="B111" s="45">
        <v>50908</v>
      </c>
      <c r="C111" s="60" t="s">
        <v>1395</v>
      </c>
      <c r="D111" s="47" t="s">
        <v>1396</v>
      </c>
    </row>
    <row r="112" spans="1:4" ht="25.5">
      <c r="A112" s="7">
        <v>5</v>
      </c>
      <c r="B112" s="45">
        <v>50909</v>
      </c>
      <c r="C112" s="60" t="s">
        <v>160</v>
      </c>
      <c r="D112" s="47" t="s">
        <v>2005</v>
      </c>
    </row>
    <row r="113" spans="1:4" ht="38.25">
      <c r="A113" s="7">
        <v>5</v>
      </c>
      <c r="B113" s="45">
        <v>50910</v>
      </c>
      <c r="C113" s="60" t="s">
        <v>1397</v>
      </c>
      <c r="D113" s="47" t="s">
        <v>1398</v>
      </c>
    </row>
    <row r="114" spans="1:4" ht="12.75">
      <c r="A114" s="7">
        <v>5</v>
      </c>
      <c r="B114" s="45">
        <v>50911</v>
      </c>
      <c r="C114" s="60" t="s">
        <v>1399</v>
      </c>
      <c r="D114" s="47" t="s">
        <v>2006</v>
      </c>
    </row>
    <row r="115" spans="1:4" ht="12.75">
      <c r="A115" s="7">
        <v>5</v>
      </c>
      <c r="B115" s="45">
        <v>50912</v>
      </c>
      <c r="C115" s="60" t="s">
        <v>1400</v>
      </c>
      <c r="D115" s="47" t="s">
        <v>1401</v>
      </c>
    </row>
    <row r="116" spans="1:4" ht="12.75">
      <c r="A116" s="7">
        <v>5</v>
      </c>
      <c r="B116" s="45">
        <v>50913</v>
      </c>
      <c r="C116" s="60" t="s">
        <v>1402</v>
      </c>
      <c r="D116" s="47" t="s">
        <v>1403</v>
      </c>
    </row>
    <row r="117" spans="1:4" ht="12.75">
      <c r="A117" s="7">
        <v>5</v>
      </c>
      <c r="B117" s="45">
        <v>50914</v>
      </c>
      <c r="C117" s="60" t="s">
        <v>1404</v>
      </c>
      <c r="D117" s="47" t="s">
        <v>1405</v>
      </c>
    </row>
    <row r="118" spans="1:4" ht="25.5">
      <c r="A118" s="7">
        <v>5</v>
      </c>
      <c r="B118" s="45">
        <v>50915</v>
      </c>
      <c r="C118" s="60" t="s">
        <v>1406</v>
      </c>
      <c r="D118" s="47" t="s">
        <v>1407</v>
      </c>
    </row>
    <row r="119" spans="1:4" ht="38.25">
      <c r="A119" s="7">
        <v>5</v>
      </c>
      <c r="B119" s="45">
        <v>50916</v>
      </c>
      <c r="C119" s="60" t="s">
        <v>1408</v>
      </c>
      <c r="D119" s="47" t="s">
        <v>1409</v>
      </c>
    </row>
    <row r="120" spans="1:4" ht="12.75">
      <c r="A120" s="7">
        <v>5</v>
      </c>
      <c r="B120" s="45">
        <v>50917</v>
      </c>
      <c r="C120" s="60" t="s">
        <v>1410</v>
      </c>
      <c r="D120" s="47" t="s">
        <v>1411</v>
      </c>
    </row>
    <row r="121" spans="1:4" ht="12.75">
      <c r="A121" s="7">
        <v>5</v>
      </c>
      <c r="B121" s="45">
        <v>50918</v>
      </c>
      <c r="C121" s="60" t="s">
        <v>1412</v>
      </c>
      <c r="D121" s="47" t="s">
        <v>1413</v>
      </c>
    </row>
    <row r="122" spans="1:4" ht="38.25">
      <c r="A122" s="7">
        <v>5</v>
      </c>
      <c r="B122" s="45">
        <v>50919</v>
      </c>
      <c r="C122" s="60" t="s">
        <v>1414</v>
      </c>
      <c r="D122" s="47" t="s">
        <v>1415</v>
      </c>
    </row>
    <row r="123" spans="1:4" ht="18" customHeight="1">
      <c r="A123" s="7">
        <v>5</v>
      </c>
      <c r="B123" s="45">
        <v>50920</v>
      </c>
      <c r="C123" s="60" t="s">
        <v>1416</v>
      </c>
      <c r="D123" s="47" t="s">
        <v>1417</v>
      </c>
    </row>
    <row r="124" spans="1:4" ht="18" customHeight="1">
      <c r="A124" s="7">
        <v>5</v>
      </c>
      <c r="B124" s="45">
        <v>50921</v>
      </c>
      <c r="C124" s="60" t="s">
        <v>1418</v>
      </c>
      <c r="D124" s="47" t="s">
        <v>1419</v>
      </c>
    </row>
    <row r="125" spans="1:4" ht="18" customHeight="1">
      <c r="A125" s="7">
        <v>5</v>
      </c>
      <c r="B125" s="45">
        <v>50922</v>
      </c>
      <c r="C125" s="60" t="s">
        <v>1420</v>
      </c>
      <c r="D125" s="47" t="s">
        <v>1421</v>
      </c>
    </row>
    <row r="126" spans="1:4" ht="38.25" customHeight="1">
      <c r="A126" s="7">
        <v>5</v>
      </c>
      <c r="B126" s="45">
        <v>50923</v>
      </c>
      <c r="C126" s="60" t="s">
        <v>1422</v>
      </c>
      <c r="D126" s="47" t="s">
        <v>1423</v>
      </c>
    </row>
    <row r="127" spans="1:4" ht="12.75">
      <c r="A127" s="7">
        <v>5</v>
      </c>
      <c r="B127" s="45">
        <v>50924</v>
      </c>
      <c r="C127" s="60" t="s">
        <v>1424</v>
      </c>
      <c r="D127" s="47" t="s">
        <v>1425</v>
      </c>
    </row>
    <row r="128" spans="1:4" ht="12.75">
      <c r="A128" s="7">
        <v>5</v>
      </c>
      <c r="B128" s="45">
        <v>50925</v>
      </c>
      <c r="C128" s="60" t="s">
        <v>1426</v>
      </c>
      <c r="D128" s="47" t="s">
        <v>1427</v>
      </c>
    </row>
    <row r="129" spans="1:4" ht="12.75">
      <c r="A129" s="7">
        <v>5</v>
      </c>
      <c r="B129" s="45">
        <v>50926</v>
      </c>
      <c r="C129" s="60" t="s">
        <v>1148</v>
      </c>
      <c r="D129" s="47" t="s">
        <v>1428</v>
      </c>
    </row>
    <row r="130" spans="1:4" ht="12.75">
      <c r="A130" s="7">
        <v>5</v>
      </c>
      <c r="B130" s="45">
        <v>50927</v>
      </c>
      <c r="C130" s="60" t="s">
        <v>1429</v>
      </c>
      <c r="D130" s="47" t="s">
        <v>1430</v>
      </c>
    </row>
    <row r="131" spans="1:4" ht="25.5">
      <c r="A131" s="7">
        <v>5</v>
      </c>
      <c r="B131" s="45">
        <v>50928</v>
      </c>
      <c r="C131" s="60" t="s">
        <v>184</v>
      </c>
      <c r="D131" s="47" t="s">
        <v>1431</v>
      </c>
    </row>
    <row r="132" spans="1:4" ht="25.5">
      <c r="A132" s="7">
        <v>5</v>
      </c>
      <c r="B132" s="45">
        <v>50929</v>
      </c>
      <c r="C132" s="60" t="s">
        <v>1432</v>
      </c>
      <c r="D132" s="47" t="s">
        <v>1433</v>
      </c>
    </row>
    <row r="133" spans="1:4" ht="27.75" customHeight="1">
      <c r="A133" s="7">
        <v>5</v>
      </c>
      <c r="B133" s="45">
        <v>50931</v>
      </c>
      <c r="C133" s="60" t="s">
        <v>1434</v>
      </c>
      <c r="D133" s="47" t="s">
        <v>1435</v>
      </c>
    </row>
    <row r="134" spans="1:4" ht="23.25" customHeight="1">
      <c r="A134" s="7">
        <v>5</v>
      </c>
      <c r="B134" s="45">
        <v>50932</v>
      </c>
      <c r="C134" s="60" t="s">
        <v>1436</v>
      </c>
      <c r="D134" s="47" t="s">
        <v>1437</v>
      </c>
    </row>
    <row r="135" spans="1:4" ht="23.25" customHeight="1">
      <c r="A135" s="7">
        <v>5</v>
      </c>
      <c r="B135" s="45">
        <v>50933</v>
      </c>
      <c r="C135" s="60" t="s">
        <v>1438</v>
      </c>
      <c r="D135" s="47" t="s">
        <v>1439</v>
      </c>
    </row>
    <row r="136" spans="1:4" ht="23.25" customHeight="1">
      <c r="A136" s="7">
        <v>5</v>
      </c>
      <c r="B136" s="45">
        <v>50934</v>
      </c>
      <c r="C136" s="60" t="s">
        <v>1440</v>
      </c>
      <c r="D136" s="47" t="s">
        <v>1441</v>
      </c>
    </row>
    <row r="137" spans="1:4" ht="23.25" customHeight="1">
      <c r="A137" s="7">
        <v>5</v>
      </c>
      <c r="B137" s="45">
        <v>50935</v>
      </c>
      <c r="C137" s="60" t="s">
        <v>1442</v>
      </c>
      <c r="D137" s="47" t="s">
        <v>1443</v>
      </c>
    </row>
    <row r="138" spans="1:4" ht="29.25" customHeight="1">
      <c r="A138" s="7">
        <v>5</v>
      </c>
      <c r="B138" s="45">
        <v>50936</v>
      </c>
      <c r="C138" s="60" t="s">
        <v>1444</v>
      </c>
      <c r="D138" s="47" t="s">
        <v>1445</v>
      </c>
    </row>
    <row r="139" spans="1:4" ht="12.75">
      <c r="A139" s="7">
        <v>5</v>
      </c>
      <c r="B139" s="45">
        <v>50938</v>
      </c>
      <c r="C139" s="60" t="s">
        <v>1446</v>
      </c>
      <c r="D139" s="47" t="s">
        <v>1447</v>
      </c>
    </row>
    <row r="140" spans="1:4" ht="25.5">
      <c r="A140" s="7">
        <v>5</v>
      </c>
      <c r="B140" s="45">
        <v>50939</v>
      </c>
      <c r="C140" s="60" t="s">
        <v>1448</v>
      </c>
      <c r="D140" s="47" t="s">
        <v>2007</v>
      </c>
    </row>
    <row r="141" spans="1:4" ht="25.5">
      <c r="A141" s="7">
        <v>5</v>
      </c>
      <c r="B141" s="45">
        <v>50940</v>
      </c>
      <c r="C141" s="60" t="s">
        <v>1449</v>
      </c>
      <c r="D141" s="47" t="s">
        <v>1450</v>
      </c>
    </row>
    <row r="142" spans="1:4" ht="12.75">
      <c r="A142" s="7">
        <v>5</v>
      </c>
      <c r="B142" s="45">
        <v>50941</v>
      </c>
      <c r="C142" s="60" t="s">
        <v>1451</v>
      </c>
      <c r="D142" s="47" t="s">
        <v>1452</v>
      </c>
    </row>
    <row r="143" spans="1:4" ht="38.25">
      <c r="A143" s="7">
        <v>5</v>
      </c>
      <c r="B143" s="45">
        <v>50942</v>
      </c>
      <c r="C143" s="60" t="s">
        <v>1453</v>
      </c>
      <c r="D143" s="47" t="s">
        <v>1454</v>
      </c>
    </row>
    <row r="144" spans="1:4" ht="38.25">
      <c r="A144" s="7">
        <v>5</v>
      </c>
      <c r="B144" s="45">
        <v>50943</v>
      </c>
      <c r="C144" s="60" t="s">
        <v>1455</v>
      </c>
      <c r="D144" s="47" t="s">
        <v>1456</v>
      </c>
    </row>
    <row r="145" spans="1:4" ht="25.5">
      <c r="A145" s="7">
        <v>5</v>
      </c>
      <c r="B145" s="45">
        <v>50944</v>
      </c>
      <c r="C145" s="60" t="s">
        <v>1457</v>
      </c>
      <c r="D145" s="47" t="s">
        <v>1458</v>
      </c>
    </row>
    <row r="146" spans="1:4" ht="12.75">
      <c r="A146" s="7">
        <v>5</v>
      </c>
      <c r="B146" s="45">
        <v>50945</v>
      </c>
      <c r="C146" s="60" t="s">
        <v>1459</v>
      </c>
      <c r="D146" s="47" t="s">
        <v>1460</v>
      </c>
    </row>
    <row r="147" spans="1:4" ht="25.5">
      <c r="A147" s="7">
        <v>5</v>
      </c>
      <c r="B147" s="45">
        <v>50946</v>
      </c>
      <c r="C147" s="60" t="s">
        <v>1461</v>
      </c>
      <c r="D147" s="47" t="s">
        <v>2008</v>
      </c>
    </row>
    <row r="148" spans="1:4" ht="12.75">
      <c r="A148" s="7">
        <v>5</v>
      </c>
      <c r="B148" s="45">
        <v>50948</v>
      </c>
      <c r="C148" s="60" t="s">
        <v>1463</v>
      </c>
      <c r="D148" s="47" t="s">
        <v>2009</v>
      </c>
    </row>
    <row r="149" spans="1:4" ht="22.5" customHeight="1">
      <c r="A149" s="7">
        <v>5</v>
      </c>
      <c r="B149" s="45">
        <v>50949</v>
      </c>
      <c r="C149" s="60" t="s">
        <v>1464</v>
      </c>
      <c r="D149" s="47" t="s">
        <v>2010</v>
      </c>
    </row>
    <row r="150" spans="1:4" ht="19.5" customHeight="1">
      <c r="A150" s="7">
        <v>5</v>
      </c>
      <c r="B150" s="45">
        <v>50950</v>
      </c>
      <c r="C150" s="60" t="s">
        <v>1465</v>
      </c>
      <c r="D150" s="47" t="s">
        <v>2011</v>
      </c>
    </row>
    <row r="151" spans="1:4" ht="19.5" customHeight="1">
      <c r="A151" s="7">
        <v>5</v>
      </c>
      <c r="B151" s="45">
        <v>50951</v>
      </c>
      <c r="C151" s="60" t="s">
        <v>1466</v>
      </c>
      <c r="D151" s="47" t="s">
        <v>2012</v>
      </c>
    </row>
    <row r="152" spans="1:4" ht="19.5" customHeight="1">
      <c r="A152" s="7">
        <v>5</v>
      </c>
      <c r="B152" s="45">
        <v>50952</v>
      </c>
      <c r="C152" s="60" t="s">
        <v>1467</v>
      </c>
      <c r="D152" s="47" t="s">
        <v>2013</v>
      </c>
    </row>
    <row r="153" spans="1:4" ht="19.5" customHeight="1">
      <c r="A153" s="7">
        <v>5</v>
      </c>
      <c r="B153" s="45">
        <v>50953</v>
      </c>
      <c r="C153" s="60" t="s">
        <v>1468</v>
      </c>
      <c r="D153" s="47" t="s">
        <v>2014</v>
      </c>
    </row>
    <row r="154" spans="1:4" ht="12.75">
      <c r="A154" s="7">
        <v>5</v>
      </c>
      <c r="B154" s="45">
        <v>50954</v>
      </c>
      <c r="C154" s="60" t="s">
        <v>1469</v>
      </c>
      <c r="D154" s="47" t="s">
        <v>2015</v>
      </c>
    </row>
    <row r="155" spans="1:4" ht="12.75">
      <c r="A155" s="7">
        <v>5</v>
      </c>
      <c r="B155" s="45">
        <v>50955</v>
      </c>
      <c r="C155" s="60" t="s">
        <v>1818</v>
      </c>
      <c r="D155" s="47" t="s">
        <v>2016</v>
      </c>
    </row>
    <row r="156" spans="1:4" ht="12.75">
      <c r="A156" s="7">
        <v>5</v>
      </c>
      <c r="B156" s="45">
        <v>50956</v>
      </c>
      <c r="C156" s="60" t="s">
        <v>1819</v>
      </c>
      <c r="D156" s="47" t="s">
        <v>2017</v>
      </c>
    </row>
    <row r="157" spans="1:4" ht="12.75">
      <c r="A157" s="7">
        <v>5</v>
      </c>
      <c r="B157" s="45">
        <v>50957</v>
      </c>
      <c r="C157" s="60" t="s">
        <v>1470</v>
      </c>
      <c r="D157" s="47" t="s">
        <v>2018</v>
      </c>
    </row>
    <row r="158" spans="1:4" ht="12.75">
      <c r="A158" s="7">
        <v>5</v>
      </c>
      <c r="B158" s="45">
        <v>50958</v>
      </c>
      <c r="C158" s="60" t="s">
        <v>1471</v>
      </c>
      <c r="D158" s="47" t="s">
        <v>2019</v>
      </c>
    </row>
    <row r="159" spans="1:4" ht="12.75">
      <c r="A159" s="7">
        <v>5</v>
      </c>
      <c r="B159" s="45">
        <v>50960</v>
      </c>
      <c r="C159" s="60" t="s">
        <v>1472</v>
      </c>
      <c r="D159" s="47" t="s">
        <v>2020</v>
      </c>
    </row>
    <row r="160" spans="1:4" ht="31.5" customHeight="1">
      <c r="A160" s="7">
        <v>5</v>
      </c>
      <c r="B160" s="45">
        <v>50961</v>
      </c>
      <c r="C160" s="60" t="s">
        <v>1473</v>
      </c>
      <c r="D160" s="47" t="s">
        <v>2028</v>
      </c>
    </row>
    <row r="161" spans="1:4" ht="31.5" customHeight="1">
      <c r="A161" s="7">
        <v>5</v>
      </c>
      <c r="B161" s="45">
        <v>50962</v>
      </c>
      <c r="C161" s="60" t="s">
        <v>1474</v>
      </c>
      <c r="D161" s="47" t="s">
        <v>2027</v>
      </c>
    </row>
    <row r="162" spans="1:4" ht="31.5" customHeight="1">
      <c r="A162" s="7">
        <v>5</v>
      </c>
      <c r="B162" s="45">
        <v>50963</v>
      </c>
      <c r="C162" s="60" t="s">
        <v>1475</v>
      </c>
      <c r="D162" s="47" t="s">
        <v>2026</v>
      </c>
    </row>
    <row r="163" spans="1:4" ht="31.5" customHeight="1">
      <c r="A163" s="7">
        <v>5</v>
      </c>
      <c r="B163" s="45">
        <v>50966</v>
      </c>
      <c r="C163" s="60" t="s">
        <v>1476</v>
      </c>
      <c r="D163" s="47" t="s">
        <v>2021</v>
      </c>
    </row>
    <row r="164" spans="1:4" ht="31.5" customHeight="1">
      <c r="A164" s="7">
        <v>5</v>
      </c>
      <c r="B164" s="45">
        <v>50967</v>
      </c>
      <c r="C164" s="60" t="s">
        <v>1165</v>
      </c>
      <c r="D164" s="47" t="s">
        <v>2025</v>
      </c>
    </row>
    <row r="165" spans="1:4" ht="31.5" customHeight="1">
      <c r="A165" s="7">
        <v>5</v>
      </c>
      <c r="B165" s="45">
        <v>50968</v>
      </c>
      <c r="C165" s="60" t="s">
        <v>1477</v>
      </c>
      <c r="D165" s="47" t="s">
        <v>2024</v>
      </c>
    </row>
    <row r="166" spans="1:4" ht="31.5" customHeight="1">
      <c r="A166" s="7">
        <v>5</v>
      </c>
      <c r="B166" s="45">
        <v>50969</v>
      </c>
      <c r="C166" s="60" t="s">
        <v>1478</v>
      </c>
      <c r="D166" s="47" t="s">
        <v>2023</v>
      </c>
    </row>
    <row r="167" spans="1:4" ht="31.5" customHeight="1">
      <c r="A167" s="7">
        <v>5</v>
      </c>
      <c r="B167" s="45">
        <v>50970</v>
      </c>
      <c r="C167" s="60" t="s">
        <v>1479</v>
      </c>
      <c r="D167" s="47" t="s">
        <v>2022</v>
      </c>
    </row>
    <row r="168" spans="1:4" ht="31.5" customHeight="1">
      <c r="A168" s="7">
        <v>5</v>
      </c>
      <c r="B168" s="45">
        <v>50972</v>
      </c>
      <c r="C168" s="60" t="s">
        <v>1820</v>
      </c>
      <c r="D168" s="47" t="s">
        <v>1891</v>
      </c>
    </row>
    <row r="169" spans="1:4" ht="31.5" customHeight="1">
      <c r="A169" s="7">
        <v>5</v>
      </c>
      <c r="B169" s="45">
        <v>51001</v>
      </c>
      <c r="C169" s="60" t="s">
        <v>1480</v>
      </c>
      <c r="D169" s="47" t="s">
        <v>2029</v>
      </c>
    </row>
    <row r="170" spans="1:4" ht="31.5" customHeight="1">
      <c r="A170" s="7">
        <v>5</v>
      </c>
      <c r="B170" s="45">
        <v>51002</v>
      </c>
      <c r="C170" s="60" t="s">
        <v>1481</v>
      </c>
      <c r="D170" s="47" t="s">
        <v>2030</v>
      </c>
    </row>
    <row r="171" spans="1:4" ht="31.5" customHeight="1">
      <c r="A171" s="7">
        <v>5</v>
      </c>
      <c r="B171" s="45">
        <v>51003</v>
      </c>
      <c r="C171" s="60" t="s">
        <v>1482</v>
      </c>
      <c r="D171" s="47" t="s">
        <v>2031</v>
      </c>
    </row>
    <row r="172" spans="1:4" ht="31.5" customHeight="1">
      <c r="A172" s="7">
        <v>5</v>
      </c>
      <c r="B172" s="45">
        <v>51101</v>
      </c>
      <c r="C172" s="60" t="s">
        <v>1483</v>
      </c>
      <c r="D172" s="47" t="s">
        <v>1484</v>
      </c>
    </row>
    <row r="173" spans="1:4" ht="12.75">
      <c r="A173" s="7">
        <v>5</v>
      </c>
      <c r="B173" s="45">
        <v>51102</v>
      </c>
      <c r="C173" s="60" t="s">
        <v>1485</v>
      </c>
      <c r="D173" s="47" t="s">
        <v>1486</v>
      </c>
    </row>
    <row r="174" spans="1:4" ht="25.5">
      <c r="A174" s="7">
        <v>5</v>
      </c>
      <c r="B174" s="45">
        <v>51103</v>
      </c>
      <c r="C174" s="60" t="s">
        <v>681</v>
      </c>
      <c r="D174" s="47" t="s">
        <v>1487</v>
      </c>
    </row>
    <row r="175" spans="1:4" ht="25.5">
      <c r="A175" s="7">
        <v>5</v>
      </c>
      <c r="B175" s="45">
        <v>51105</v>
      </c>
      <c r="C175" s="60" t="s">
        <v>1488</v>
      </c>
      <c r="D175" s="47" t="s">
        <v>1489</v>
      </c>
    </row>
    <row r="176" spans="1:4" ht="24.75" customHeight="1">
      <c r="A176" s="7">
        <v>5</v>
      </c>
      <c r="B176" s="45">
        <v>51106</v>
      </c>
      <c r="C176" s="60" t="s">
        <v>1490</v>
      </c>
      <c r="D176" s="47" t="s">
        <v>1491</v>
      </c>
    </row>
    <row r="177" spans="1:4" ht="38.25">
      <c r="A177" s="7">
        <v>5</v>
      </c>
      <c r="B177" s="45">
        <v>51107</v>
      </c>
      <c r="C177" s="60" t="s">
        <v>1492</v>
      </c>
      <c r="D177" s="47" t="s">
        <v>1493</v>
      </c>
    </row>
    <row r="178" spans="1:4" ht="38.25">
      <c r="A178" s="7">
        <v>5</v>
      </c>
      <c r="B178" s="45">
        <v>51108</v>
      </c>
      <c r="C178" s="60" t="s">
        <v>1494</v>
      </c>
      <c r="D178" s="47" t="s">
        <v>1495</v>
      </c>
    </row>
    <row r="179" spans="1:4" ht="26.25" customHeight="1">
      <c r="A179" s="7">
        <v>5</v>
      </c>
      <c r="B179" s="45">
        <v>51109</v>
      </c>
      <c r="C179" s="60" t="s">
        <v>1496</v>
      </c>
      <c r="D179" s="47" t="s">
        <v>1497</v>
      </c>
    </row>
    <row r="180" spans="1:4" ht="21" customHeight="1">
      <c r="A180" s="7">
        <v>5</v>
      </c>
      <c r="B180" s="45">
        <v>51110</v>
      </c>
      <c r="C180" s="60" t="s">
        <v>1498</v>
      </c>
      <c r="D180" s="47" t="s">
        <v>1499</v>
      </c>
    </row>
    <row r="181" spans="1:4" ht="27.75" customHeight="1">
      <c r="A181" s="7">
        <v>5</v>
      </c>
      <c r="B181" s="45">
        <v>51111</v>
      </c>
      <c r="C181" s="60" t="s">
        <v>1500</v>
      </c>
      <c r="D181" s="47" t="s">
        <v>1501</v>
      </c>
    </row>
    <row r="182" spans="1:4" ht="39" customHeight="1">
      <c r="A182" s="7">
        <v>5</v>
      </c>
      <c r="B182" s="45">
        <v>51201</v>
      </c>
      <c r="C182" s="60" t="s">
        <v>1502</v>
      </c>
      <c r="D182" s="47" t="s">
        <v>1503</v>
      </c>
    </row>
    <row r="183" spans="1:4" ht="24" customHeight="1">
      <c r="A183" s="7">
        <v>5</v>
      </c>
      <c r="B183" s="45">
        <v>51202</v>
      </c>
      <c r="C183" s="60" t="s">
        <v>1504</v>
      </c>
      <c r="D183" s="47" t="s">
        <v>1505</v>
      </c>
    </row>
    <row r="184" spans="1:4" ht="31.5" customHeight="1">
      <c r="A184" s="7">
        <v>5</v>
      </c>
      <c r="B184" s="45">
        <v>51203</v>
      </c>
      <c r="C184" s="60" t="s">
        <v>1506</v>
      </c>
      <c r="D184" s="47" t="s">
        <v>1507</v>
      </c>
    </row>
    <row r="185" spans="1:4" ht="20.25" customHeight="1">
      <c r="A185" s="7">
        <v>5</v>
      </c>
      <c r="B185" s="45">
        <v>51204</v>
      </c>
      <c r="C185" s="60" t="s">
        <v>1508</v>
      </c>
      <c r="D185" s="47" t="s">
        <v>1509</v>
      </c>
    </row>
    <row r="186" spans="1:4" ht="25.5">
      <c r="A186" s="7">
        <v>5</v>
      </c>
      <c r="B186" s="45">
        <v>51205</v>
      </c>
      <c r="C186" s="60" t="s">
        <v>1510</v>
      </c>
      <c r="D186" s="47" t="s">
        <v>1511</v>
      </c>
    </row>
    <row r="187" spans="1:4" ht="21.75" customHeight="1">
      <c r="A187" s="7">
        <v>5</v>
      </c>
      <c r="B187" s="45">
        <v>51206</v>
      </c>
      <c r="C187" s="60" t="s">
        <v>1821</v>
      </c>
      <c r="D187" s="47" t="s">
        <v>2101</v>
      </c>
    </row>
    <row r="188" spans="1:4" ht="19.5" customHeight="1">
      <c r="A188" s="7">
        <v>5</v>
      </c>
      <c r="B188" s="45">
        <v>51301</v>
      </c>
      <c r="C188" s="60" t="s">
        <v>1512</v>
      </c>
      <c r="D188" s="47" t="s">
        <v>1513</v>
      </c>
    </row>
    <row r="189" spans="1:4" ht="26.25" customHeight="1">
      <c r="A189" s="7">
        <v>5</v>
      </c>
      <c r="B189" s="45">
        <v>51302</v>
      </c>
      <c r="C189" s="60" t="s">
        <v>1514</v>
      </c>
      <c r="D189" s="47" t="s">
        <v>1515</v>
      </c>
    </row>
    <row r="190" spans="1:4" ht="26.25" customHeight="1">
      <c r="A190" s="7">
        <v>5</v>
      </c>
      <c r="B190" s="45">
        <v>51303</v>
      </c>
      <c r="C190" s="60" t="s">
        <v>1516</v>
      </c>
      <c r="D190" s="47" t="s">
        <v>1517</v>
      </c>
    </row>
    <row r="191" spans="1:4" ht="39" customHeight="1">
      <c r="A191" s="7">
        <v>5</v>
      </c>
      <c r="B191" s="45">
        <v>51304</v>
      </c>
      <c r="C191" s="60" t="s">
        <v>1518</v>
      </c>
      <c r="D191" s="47" t="s">
        <v>1519</v>
      </c>
    </row>
    <row r="192" spans="1:4" ht="39" customHeight="1">
      <c r="A192" s="7">
        <v>5</v>
      </c>
      <c r="B192" s="45">
        <v>51305</v>
      </c>
      <c r="C192" s="60" t="s">
        <v>1520</v>
      </c>
      <c r="D192" s="47" t="s">
        <v>1521</v>
      </c>
    </row>
    <row r="193" spans="1:4" ht="21" customHeight="1">
      <c r="A193" s="7">
        <v>5</v>
      </c>
      <c r="B193" s="45">
        <v>51306</v>
      </c>
      <c r="C193" s="60" t="s">
        <v>1522</v>
      </c>
      <c r="D193" s="47" t="s">
        <v>1523</v>
      </c>
    </row>
    <row r="194" spans="1:4" ht="26.25" customHeight="1">
      <c r="A194" s="7">
        <v>5</v>
      </c>
      <c r="B194" s="45">
        <v>51307</v>
      </c>
      <c r="C194" s="60" t="s">
        <v>1524</v>
      </c>
      <c r="D194" s="47" t="s">
        <v>2033</v>
      </c>
    </row>
    <row r="195" spans="1:4" ht="25.5">
      <c r="A195" s="7">
        <v>5</v>
      </c>
      <c r="B195" s="45">
        <v>51308</v>
      </c>
      <c r="C195" s="60" t="s">
        <v>1525</v>
      </c>
      <c r="D195" s="47" t="s">
        <v>1526</v>
      </c>
    </row>
    <row r="196" spans="1:4" ht="27.75" customHeight="1">
      <c r="A196" s="7">
        <v>5</v>
      </c>
      <c r="B196" s="45">
        <v>51501</v>
      </c>
      <c r="C196" s="60" t="s">
        <v>1529</v>
      </c>
      <c r="D196" s="47" t="s">
        <v>1530</v>
      </c>
    </row>
    <row r="197" spans="1:4" ht="27.75" customHeight="1">
      <c r="A197" s="7">
        <v>5</v>
      </c>
      <c r="B197" s="45">
        <v>51502</v>
      </c>
      <c r="C197" s="60" t="s">
        <v>1531</v>
      </c>
      <c r="D197" s="47" t="s">
        <v>2034</v>
      </c>
    </row>
    <row r="198" spans="1:4" ht="27.75" customHeight="1">
      <c r="A198" s="7">
        <v>5</v>
      </c>
      <c r="B198" s="45">
        <v>51503</v>
      </c>
      <c r="C198" s="60" t="s">
        <v>1532</v>
      </c>
      <c r="D198" s="47" t="s">
        <v>2035</v>
      </c>
    </row>
    <row r="199" spans="1:4" ht="27.75" customHeight="1">
      <c r="A199" s="7">
        <v>6</v>
      </c>
      <c r="B199" s="45">
        <v>51702</v>
      </c>
      <c r="C199" s="60" t="s">
        <v>1822</v>
      </c>
      <c r="D199" s="47" t="s">
        <v>1892</v>
      </c>
    </row>
  </sheetData>
  <sheetProtection/>
  <autoFilter ref="B7:D199"/>
  <printOptions gridLines="1" horizontalCentered="1"/>
  <pageMargins left="0.7086614173228347" right="0.7086614173228347" top="0.7480314960629921" bottom="0.7480314960629921" header="0.31496062992125984" footer="0.31496062992125984"/>
  <pageSetup fitToHeight="100" horizontalDpi="600" verticalDpi="600" orientation="landscape" paperSize="9" scale="85" r:id="rId2"/>
  <headerFooter>
    <oddHeader>&amp;R&amp;P  of  &amp;N</oddHeader>
    <oddFooter>&amp;CPage &amp;P of &amp;N</oddFooter>
  </headerFooter>
  <drawing r:id="rId1"/>
</worksheet>
</file>

<file path=xl/worksheets/sheet14.xml><?xml version="1.0" encoding="utf-8"?>
<worksheet xmlns="http://schemas.openxmlformats.org/spreadsheetml/2006/main" xmlns:r="http://schemas.openxmlformats.org/officeDocument/2006/relationships">
  <sheetPr>
    <tabColor theme="9" tint="-0.24997000396251678"/>
  </sheetPr>
  <dimension ref="A2:D62"/>
  <sheetViews>
    <sheetView zoomScalePageLayoutView="0" workbookViewId="0" topLeftCell="B1">
      <pane ySplit="7" topLeftCell="A8" activePane="bottomLeft" state="frozen"/>
      <selection pane="topLeft" activeCell="B10" sqref="B10"/>
      <selection pane="bottomLeft" activeCell="F19" sqref="F19"/>
    </sheetView>
  </sheetViews>
  <sheetFormatPr defaultColWidth="9.140625" defaultRowHeight="15" outlineLevelCol="1"/>
  <cols>
    <col min="1" max="1" width="18.8515625" style="7" hidden="1" customWidth="1" outlineLevel="1"/>
    <col min="2" max="2" width="22.140625" style="8" customWidth="1" collapsed="1"/>
    <col min="3" max="3" width="35.140625" style="25" customWidth="1"/>
    <col min="4" max="4" width="94.140625" style="7" customWidth="1"/>
    <col min="5" max="233" width="9.140625" style="7" customWidth="1"/>
    <col min="234" max="234" width="18.8515625" style="7" bestFit="1" customWidth="1"/>
    <col min="235" max="235" width="52.421875" style="7" bestFit="1" customWidth="1"/>
    <col min="236" max="236" width="61.7109375" style="7" customWidth="1"/>
    <col min="237" max="237" width="34.421875" style="7" customWidth="1"/>
    <col min="238" max="239" width="9.140625" style="7" customWidth="1"/>
    <col min="240" max="240" width="44.421875" style="7" bestFit="1" customWidth="1"/>
    <col min="241" max="16384" width="9.140625" style="7" customWidth="1"/>
  </cols>
  <sheetData>
    <row r="1" ht="12.75"/>
    <row r="2" spans="2:3" ht="18">
      <c r="B2" s="50"/>
      <c r="C2" s="41" t="s">
        <v>792</v>
      </c>
    </row>
    <row r="3" spans="2:3" ht="12.75">
      <c r="B3" s="50"/>
      <c r="C3" s="42"/>
    </row>
    <row r="4" spans="2:3" ht="15.75">
      <c r="B4" s="50"/>
      <c r="C4" s="43" t="s">
        <v>2100</v>
      </c>
    </row>
    <row r="5" spans="2:4" ht="12.75">
      <c r="B5" s="50"/>
      <c r="C5" s="44" t="str">
        <f>Asset!B5</f>
        <v>Updated on 26 September 2013</v>
      </c>
      <c r="D5" s="25"/>
    </row>
    <row r="6" ht="13.5" customHeight="1"/>
    <row r="7" spans="1:4" ht="12.75">
      <c r="A7" s="51" t="s">
        <v>2080</v>
      </c>
      <c r="B7" s="58" t="s">
        <v>793</v>
      </c>
      <c r="C7" s="59" t="s">
        <v>794</v>
      </c>
      <c r="D7" s="40" t="s">
        <v>795</v>
      </c>
    </row>
    <row r="8" spans="1:4" ht="18" customHeight="1">
      <c r="A8" s="7">
        <v>6</v>
      </c>
      <c r="B8" s="45">
        <v>60000</v>
      </c>
      <c r="C8" s="60" t="s">
        <v>1533</v>
      </c>
      <c r="D8" s="47" t="s">
        <v>1534</v>
      </c>
    </row>
    <row r="9" spans="1:4" ht="18" customHeight="1">
      <c r="A9" s="7">
        <v>6</v>
      </c>
      <c r="B9" s="45">
        <v>60001</v>
      </c>
      <c r="C9" s="60" t="s">
        <v>1535</v>
      </c>
      <c r="D9" s="47" t="s">
        <v>1536</v>
      </c>
    </row>
    <row r="10" spans="1:4" ht="18" customHeight="1">
      <c r="A10" s="7">
        <v>6</v>
      </c>
      <c r="B10" s="45">
        <v>60002</v>
      </c>
      <c r="C10" s="60" t="s">
        <v>1537</v>
      </c>
      <c r="D10" s="47" t="s">
        <v>1536</v>
      </c>
    </row>
    <row r="11" spans="1:4" ht="18" customHeight="1">
      <c r="A11" s="7">
        <v>6</v>
      </c>
      <c r="B11" s="45">
        <v>60003</v>
      </c>
      <c r="C11" s="60" t="s">
        <v>1538</v>
      </c>
      <c r="D11" s="47" t="s">
        <v>1536</v>
      </c>
    </row>
    <row r="12" spans="1:4" ht="18" customHeight="1">
      <c r="A12" s="7">
        <v>6</v>
      </c>
      <c r="B12" s="45">
        <v>60005</v>
      </c>
      <c r="C12" s="60" t="s">
        <v>1541</v>
      </c>
      <c r="D12" s="47" t="s">
        <v>1542</v>
      </c>
    </row>
    <row r="13" spans="1:4" ht="18" customHeight="1">
      <c r="A13" s="7">
        <v>6</v>
      </c>
      <c r="B13" s="45">
        <v>60006</v>
      </c>
      <c r="C13" s="60" t="s">
        <v>1543</v>
      </c>
      <c r="D13" s="47" t="s">
        <v>1544</v>
      </c>
    </row>
    <row r="14" spans="1:4" ht="18" customHeight="1">
      <c r="A14" s="7">
        <v>6</v>
      </c>
      <c r="B14" s="45">
        <v>60007</v>
      </c>
      <c r="C14" s="60" t="s">
        <v>1545</v>
      </c>
      <c r="D14" s="47" t="s">
        <v>1546</v>
      </c>
    </row>
    <row r="15" spans="1:4" ht="18" customHeight="1">
      <c r="A15" s="7">
        <v>6</v>
      </c>
      <c r="B15" s="45">
        <v>60008</v>
      </c>
      <c r="C15" s="60" t="s">
        <v>1547</v>
      </c>
      <c r="D15" s="47" t="s">
        <v>1548</v>
      </c>
    </row>
    <row r="16" spans="1:4" ht="37.5" customHeight="1">
      <c r="A16" s="7">
        <v>6</v>
      </c>
      <c r="B16" s="45">
        <v>60011</v>
      </c>
      <c r="C16" s="60" t="s">
        <v>1410</v>
      </c>
      <c r="D16" s="47" t="s">
        <v>1553</v>
      </c>
    </row>
    <row r="17" spans="1:4" ht="35.25" customHeight="1">
      <c r="A17" s="7">
        <v>6</v>
      </c>
      <c r="B17" s="45">
        <v>60013</v>
      </c>
      <c r="C17" s="60" t="s">
        <v>1554</v>
      </c>
      <c r="D17" s="47" t="s">
        <v>1555</v>
      </c>
    </row>
    <row r="18" spans="1:4" ht="34.5" customHeight="1">
      <c r="A18" s="7">
        <v>6</v>
      </c>
      <c r="B18" s="45">
        <v>60015</v>
      </c>
      <c r="C18" s="60" t="s">
        <v>1556</v>
      </c>
      <c r="D18" s="47" t="s">
        <v>1557</v>
      </c>
    </row>
    <row r="19" spans="1:4" ht="21.75" customHeight="1">
      <c r="A19" s="7">
        <v>6</v>
      </c>
      <c r="B19" s="45">
        <v>60017</v>
      </c>
      <c r="C19" s="60" t="s">
        <v>1558</v>
      </c>
      <c r="D19" s="47" t="s">
        <v>1559</v>
      </c>
    </row>
    <row r="20" spans="1:4" ht="21.75" customHeight="1">
      <c r="A20" s="7">
        <v>6</v>
      </c>
      <c r="B20" s="45">
        <v>60023</v>
      </c>
      <c r="C20" s="60" t="s">
        <v>1412</v>
      </c>
      <c r="D20" s="47" t="s">
        <v>1564</v>
      </c>
    </row>
    <row r="21" spans="1:4" ht="26.25" customHeight="1">
      <c r="A21" s="7">
        <v>6</v>
      </c>
      <c r="B21" s="45">
        <v>60025</v>
      </c>
      <c r="C21" s="60" t="s">
        <v>1420</v>
      </c>
      <c r="D21" s="47" t="s">
        <v>1565</v>
      </c>
    </row>
    <row r="22" spans="1:4" ht="30" customHeight="1">
      <c r="A22" s="7">
        <v>6</v>
      </c>
      <c r="B22" s="45">
        <v>60027</v>
      </c>
      <c r="C22" s="60" t="s">
        <v>1566</v>
      </c>
      <c r="D22" s="47" t="s">
        <v>1567</v>
      </c>
    </row>
    <row r="23" spans="1:4" ht="44.25" customHeight="1">
      <c r="A23" s="7">
        <v>6</v>
      </c>
      <c r="B23" s="45">
        <v>60029</v>
      </c>
      <c r="C23" s="60" t="s">
        <v>1359</v>
      </c>
      <c r="D23" s="47" t="s">
        <v>2036</v>
      </c>
    </row>
    <row r="24" spans="1:4" ht="19.5" customHeight="1">
      <c r="A24" s="7">
        <v>6</v>
      </c>
      <c r="B24" s="45">
        <v>60031</v>
      </c>
      <c r="C24" s="60" t="s">
        <v>1568</v>
      </c>
      <c r="D24" s="47" t="s">
        <v>1569</v>
      </c>
    </row>
    <row r="25" spans="1:4" ht="19.5" customHeight="1">
      <c r="A25" s="7">
        <v>6</v>
      </c>
      <c r="B25" s="45">
        <v>60035</v>
      </c>
      <c r="C25" s="60" t="s">
        <v>1422</v>
      </c>
      <c r="D25" s="47" t="s">
        <v>2037</v>
      </c>
    </row>
    <row r="26" spans="1:4" ht="31.5" customHeight="1">
      <c r="A26" s="7">
        <v>6</v>
      </c>
      <c r="B26" s="45">
        <v>60043</v>
      </c>
      <c r="C26" s="60" t="s">
        <v>1429</v>
      </c>
      <c r="D26" s="47" t="s">
        <v>1573</v>
      </c>
    </row>
    <row r="27" spans="1:4" ht="12.75">
      <c r="A27" s="7">
        <v>6</v>
      </c>
      <c r="B27" s="45">
        <v>60045</v>
      </c>
      <c r="C27" s="60" t="s">
        <v>1490</v>
      </c>
      <c r="D27" s="47" t="s">
        <v>2038</v>
      </c>
    </row>
    <row r="28" spans="1:4" ht="32.25" customHeight="1">
      <c r="A28" s="7">
        <v>6</v>
      </c>
      <c r="B28" s="45">
        <v>60047</v>
      </c>
      <c r="C28" s="60" t="s">
        <v>1302</v>
      </c>
      <c r="D28" s="47" t="s">
        <v>2039</v>
      </c>
    </row>
    <row r="29" spans="1:4" ht="25.5">
      <c r="A29" s="7">
        <v>6</v>
      </c>
      <c r="B29" s="45">
        <v>60051</v>
      </c>
      <c r="C29" s="60" t="s">
        <v>1574</v>
      </c>
      <c r="D29" s="47" t="s">
        <v>1575</v>
      </c>
    </row>
    <row r="30" spans="1:4" ht="21" customHeight="1">
      <c r="A30" s="7">
        <v>6</v>
      </c>
      <c r="B30" s="45">
        <v>60301</v>
      </c>
      <c r="C30" s="60" t="s">
        <v>1580</v>
      </c>
      <c r="D30" s="47" t="s">
        <v>1581</v>
      </c>
    </row>
    <row r="31" spans="1:4" ht="21" customHeight="1">
      <c r="A31" s="7">
        <v>6</v>
      </c>
      <c r="B31" s="45">
        <v>60302</v>
      </c>
      <c r="C31" s="60" t="s">
        <v>1582</v>
      </c>
      <c r="D31" s="47" t="s">
        <v>1583</v>
      </c>
    </row>
    <row r="32" spans="1:4" ht="21" customHeight="1">
      <c r="A32" s="7">
        <v>6</v>
      </c>
      <c r="B32" s="45">
        <v>60433</v>
      </c>
      <c r="C32" s="60" t="s">
        <v>1612</v>
      </c>
      <c r="D32" s="47" t="s">
        <v>1613</v>
      </c>
    </row>
    <row r="33" spans="1:4" ht="21" customHeight="1">
      <c r="A33" s="7">
        <v>6</v>
      </c>
      <c r="B33" s="45">
        <v>60443</v>
      </c>
      <c r="C33" s="60" t="s">
        <v>1620</v>
      </c>
      <c r="D33" s="47" t="s">
        <v>1621</v>
      </c>
    </row>
    <row r="34" spans="1:4" ht="21" customHeight="1">
      <c r="A34" s="7">
        <v>6</v>
      </c>
      <c r="B34" s="45">
        <v>60445</v>
      </c>
      <c r="C34" s="60" t="s">
        <v>1622</v>
      </c>
      <c r="D34" s="47" t="s">
        <v>1623</v>
      </c>
    </row>
    <row r="35" spans="1:4" ht="21" customHeight="1">
      <c r="A35" s="7">
        <v>6</v>
      </c>
      <c r="B35" s="45">
        <v>60447</v>
      </c>
      <c r="C35" s="60" t="s">
        <v>1624</v>
      </c>
      <c r="D35" s="47" t="s">
        <v>1625</v>
      </c>
    </row>
    <row r="36" spans="1:4" ht="21" customHeight="1">
      <c r="A36" s="7">
        <v>6</v>
      </c>
      <c r="B36" s="45">
        <v>60449</v>
      </c>
      <c r="C36" s="60" t="s">
        <v>1626</v>
      </c>
      <c r="D36" s="47" t="s">
        <v>1627</v>
      </c>
    </row>
    <row r="37" spans="1:4" ht="21" customHeight="1">
      <c r="A37" s="7">
        <v>6</v>
      </c>
      <c r="B37" s="45">
        <v>60451</v>
      </c>
      <c r="C37" s="60" t="s">
        <v>1628</v>
      </c>
      <c r="D37" s="47" t="s">
        <v>1629</v>
      </c>
    </row>
    <row r="38" spans="1:4" ht="21" customHeight="1">
      <c r="A38" s="7">
        <v>6</v>
      </c>
      <c r="B38" s="45">
        <v>60453</v>
      </c>
      <c r="C38" s="60" t="s">
        <v>1630</v>
      </c>
      <c r="D38" s="47" t="s">
        <v>1631</v>
      </c>
    </row>
    <row r="39" spans="1:4" ht="21" customHeight="1">
      <c r="A39" s="7">
        <v>6</v>
      </c>
      <c r="B39" s="45">
        <v>60455</v>
      </c>
      <c r="C39" s="60" t="s">
        <v>1632</v>
      </c>
      <c r="D39" s="47" t="s">
        <v>1633</v>
      </c>
    </row>
    <row r="40" spans="1:4" ht="21" customHeight="1">
      <c r="A40" s="7">
        <v>6</v>
      </c>
      <c r="B40" s="45">
        <v>60457</v>
      </c>
      <c r="C40" s="60" t="s">
        <v>1634</v>
      </c>
      <c r="D40" s="47" t="s">
        <v>1635</v>
      </c>
    </row>
    <row r="41" spans="1:4" ht="21" customHeight="1">
      <c r="A41" s="7">
        <v>6</v>
      </c>
      <c r="B41" s="45">
        <v>60459</v>
      </c>
      <c r="C41" s="60" t="s">
        <v>1636</v>
      </c>
      <c r="D41" s="47" t="s">
        <v>1637</v>
      </c>
    </row>
    <row r="42" spans="1:4" ht="21" customHeight="1">
      <c r="A42" s="7">
        <v>6</v>
      </c>
      <c r="B42" s="45">
        <v>60461</v>
      </c>
      <c r="C42" s="60" t="s">
        <v>1638</v>
      </c>
      <c r="D42" s="47" t="s">
        <v>1639</v>
      </c>
    </row>
    <row r="43" spans="1:4" ht="21" customHeight="1">
      <c r="A43" s="7">
        <v>6</v>
      </c>
      <c r="B43" s="45">
        <v>60463</v>
      </c>
      <c r="C43" s="60" t="s">
        <v>1640</v>
      </c>
      <c r="D43" s="47" t="s">
        <v>1641</v>
      </c>
    </row>
    <row r="44" spans="1:4" ht="21" customHeight="1">
      <c r="A44" s="7">
        <v>6</v>
      </c>
      <c r="B44" s="45">
        <v>60465</v>
      </c>
      <c r="C44" s="60" t="s">
        <v>1642</v>
      </c>
      <c r="D44" s="47" t="s">
        <v>1643</v>
      </c>
    </row>
    <row r="45" spans="1:4" ht="21" customHeight="1">
      <c r="A45" s="7">
        <v>6</v>
      </c>
      <c r="B45" s="45">
        <v>60467</v>
      </c>
      <c r="C45" s="60" t="s">
        <v>1644</v>
      </c>
      <c r="D45" s="47" t="s">
        <v>1645</v>
      </c>
    </row>
    <row r="46" spans="1:4" ht="21" customHeight="1">
      <c r="A46" s="7">
        <v>6</v>
      </c>
      <c r="B46" s="45">
        <v>60469</v>
      </c>
      <c r="C46" s="60" t="s">
        <v>1646</v>
      </c>
      <c r="D46" s="47" t="s">
        <v>1647</v>
      </c>
    </row>
    <row r="47" spans="1:4" ht="21" customHeight="1">
      <c r="A47" s="7">
        <v>6</v>
      </c>
      <c r="B47" s="45">
        <v>60471</v>
      </c>
      <c r="C47" s="60" t="s">
        <v>1648</v>
      </c>
      <c r="D47" s="47" t="s">
        <v>1649</v>
      </c>
    </row>
    <row r="48" spans="1:4" ht="21" customHeight="1">
      <c r="A48" s="7">
        <v>6</v>
      </c>
      <c r="B48" s="45">
        <v>60473</v>
      </c>
      <c r="C48" s="60" t="s">
        <v>1650</v>
      </c>
      <c r="D48" s="47" t="s">
        <v>1651</v>
      </c>
    </row>
    <row r="49" spans="1:4" ht="21" customHeight="1">
      <c r="A49" s="7">
        <v>6</v>
      </c>
      <c r="B49" s="45">
        <v>60475</v>
      </c>
      <c r="C49" s="60" t="s">
        <v>1652</v>
      </c>
      <c r="D49" s="47" t="s">
        <v>1653</v>
      </c>
    </row>
    <row r="50" spans="1:4" ht="21" customHeight="1">
      <c r="A50" s="7">
        <v>6</v>
      </c>
      <c r="B50" s="45">
        <v>60477</v>
      </c>
      <c r="C50" s="60" t="s">
        <v>1654</v>
      </c>
      <c r="D50" s="47" t="s">
        <v>1655</v>
      </c>
    </row>
    <row r="51" spans="1:4" ht="21" customHeight="1">
      <c r="A51" s="7">
        <v>6</v>
      </c>
      <c r="B51" s="45">
        <v>60479</v>
      </c>
      <c r="C51" s="60" t="s">
        <v>1656</v>
      </c>
      <c r="D51" s="47" t="s">
        <v>1657</v>
      </c>
    </row>
    <row r="52" spans="1:4" ht="21" customHeight="1">
      <c r="A52" s="7">
        <v>6</v>
      </c>
      <c r="B52" s="45">
        <v>60481</v>
      </c>
      <c r="C52" s="60" t="s">
        <v>1658</v>
      </c>
      <c r="D52" s="47" t="s">
        <v>1659</v>
      </c>
    </row>
    <row r="53" spans="1:4" ht="21" customHeight="1">
      <c r="A53" s="7">
        <v>6</v>
      </c>
      <c r="B53" s="45">
        <v>60483</v>
      </c>
      <c r="C53" s="60" t="s">
        <v>1660</v>
      </c>
      <c r="D53" s="47" t="s">
        <v>1661</v>
      </c>
    </row>
    <row r="54" spans="1:4" ht="21" customHeight="1">
      <c r="A54" s="7">
        <v>6</v>
      </c>
      <c r="B54" s="45">
        <v>60485</v>
      </c>
      <c r="C54" s="60" t="s">
        <v>1662</v>
      </c>
      <c r="D54" s="47" t="s">
        <v>1663</v>
      </c>
    </row>
    <row r="55" spans="1:4" ht="21" customHeight="1">
      <c r="A55" s="7">
        <v>6</v>
      </c>
      <c r="B55" s="45">
        <v>60487</v>
      </c>
      <c r="C55" s="60" t="s">
        <v>1664</v>
      </c>
      <c r="D55" s="47" t="s">
        <v>1665</v>
      </c>
    </row>
    <row r="56" spans="1:4" ht="38.25" customHeight="1">
      <c r="A56" s="7">
        <v>6</v>
      </c>
      <c r="B56" s="45">
        <v>60489</v>
      </c>
      <c r="C56" s="60" t="s">
        <v>1666</v>
      </c>
      <c r="D56" s="47" t="s">
        <v>1667</v>
      </c>
    </row>
    <row r="57" spans="1:4" ht="31.5" customHeight="1">
      <c r="A57" s="7">
        <v>6</v>
      </c>
      <c r="B57" s="45">
        <v>60501</v>
      </c>
      <c r="C57" s="60" t="s">
        <v>1680</v>
      </c>
      <c r="D57" s="47" t="s">
        <v>1681</v>
      </c>
    </row>
    <row r="58" spans="1:4" ht="26.25" customHeight="1">
      <c r="A58" s="7">
        <v>6</v>
      </c>
      <c r="B58" s="45">
        <v>60502</v>
      </c>
      <c r="C58" s="60" t="s">
        <v>1682</v>
      </c>
      <c r="D58" s="47" t="s">
        <v>1683</v>
      </c>
    </row>
    <row r="59" spans="1:4" ht="16.5" customHeight="1">
      <c r="A59" s="7">
        <v>6</v>
      </c>
      <c r="B59" s="45">
        <v>60503</v>
      </c>
      <c r="C59" s="60" t="s">
        <v>1684</v>
      </c>
      <c r="D59" s="47" t="s">
        <v>1685</v>
      </c>
    </row>
    <row r="60" spans="1:4" ht="16.5" customHeight="1">
      <c r="A60" s="7">
        <v>6</v>
      </c>
      <c r="B60" s="45">
        <v>60505</v>
      </c>
      <c r="C60" s="60" t="s">
        <v>1688</v>
      </c>
      <c r="D60" s="47" t="s">
        <v>1689</v>
      </c>
    </row>
    <row r="61" spans="2:4" ht="29.25" customHeight="1">
      <c r="B61" s="45">
        <v>99996</v>
      </c>
      <c r="C61" s="60" t="s">
        <v>1720</v>
      </c>
      <c r="D61" s="47" t="s">
        <v>1721</v>
      </c>
    </row>
    <row r="62" spans="2:4" ht="26.25" customHeight="1">
      <c r="B62" s="45">
        <v>99999</v>
      </c>
      <c r="C62" s="60" t="s">
        <v>1726</v>
      </c>
      <c r="D62" s="47" t="s">
        <v>1695</v>
      </c>
    </row>
  </sheetData>
  <sheetProtection/>
  <autoFilter ref="B7:D62"/>
  <printOptions gridLines="1" horizontalCentered="1"/>
  <pageMargins left="0.7086614173228347" right="0.7086614173228347" top="0.7480314960629921" bottom="0.7480314960629921" header="0.31496062992125984" footer="0.31496062992125984"/>
  <pageSetup fitToHeight="100" horizontalDpi="600" verticalDpi="600" orientation="landscape" paperSize="9" scale="80" r:id="rId2"/>
  <headerFooter>
    <oddHeader>&amp;R&amp;P  of  &amp;N</oddHeader>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1:P537"/>
  <sheetViews>
    <sheetView zoomScalePageLayoutView="0" workbookViewId="0" topLeftCell="C4">
      <pane xSplit="2" ySplit="173" topLeftCell="E177" activePane="bottomRight" state="frozen"/>
      <selection pane="topLeft" activeCell="C51" sqref="C51:C537"/>
      <selection pane="topRight" activeCell="C51" sqref="C51:C537"/>
      <selection pane="bottomLeft" activeCell="C51" sqref="C51:C537"/>
      <selection pane="bottomRight" activeCell="C546" sqref="C546"/>
    </sheetView>
  </sheetViews>
  <sheetFormatPr defaultColWidth="9.140625" defaultRowHeight="15" outlineLevelRow="1" outlineLevelCol="2"/>
  <cols>
    <col min="1" max="1" width="9.140625" style="0" hidden="1" customWidth="1" outlineLevel="1"/>
    <col min="2" max="2" width="24.8515625" style="0" hidden="1" customWidth="1" outlineLevel="1"/>
    <col min="3" max="3" width="57.8515625" style="0" customWidth="1" collapsed="1"/>
    <col min="4" max="5" width="18.7109375" style="0" customWidth="1"/>
    <col min="6" max="6" width="11.28125" style="0" customWidth="1" outlineLevel="1"/>
    <col min="7" max="7" width="10.00390625" style="0" hidden="1" customWidth="1" outlineLevel="2"/>
    <col min="8" max="8" width="10.28125" style="0" hidden="1" customWidth="1" outlineLevel="2"/>
    <col min="9" max="9" width="9.8515625" style="0" hidden="1" customWidth="1" outlineLevel="2"/>
    <col min="10" max="10" width="10.57421875" style="0" hidden="1" customWidth="1" outlineLevel="2"/>
    <col min="11" max="11" width="12.00390625" style="0" hidden="1" customWidth="1" outlineLevel="2"/>
    <col min="12" max="12" width="34.7109375" style="0" customWidth="1" outlineLevel="1" collapsed="1"/>
    <col min="13" max="14" width="44.28125" style="0" customWidth="1" outlineLevel="1"/>
    <col min="15" max="15" width="55.7109375" style="0" customWidth="1" outlineLevel="1"/>
    <col min="16" max="16" width="52.57421875" style="0" customWidth="1" outlineLevel="1"/>
  </cols>
  <sheetData>
    <row r="1" spans="2:4" ht="15" hidden="1" outlineLevel="1">
      <c r="B1" t="s">
        <v>4</v>
      </c>
      <c r="C1" t="s">
        <v>10</v>
      </c>
      <c r="D1" t="s">
        <v>9</v>
      </c>
    </row>
    <row r="2" spans="3:4" ht="15" hidden="1" outlineLevel="1">
      <c r="C2" t="s">
        <v>11</v>
      </c>
      <c r="D2" t="s">
        <v>0</v>
      </c>
    </row>
    <row r="3" spans="3:4" ht="15" hidden="1" outlineLevel="1">
      <c r="C3" t="s">
        <v>2</v>
      </c>
      <c r="D3" t="s">
        <v>7</v>
      </c>
    </row>
    <row r="4" ht="15" collapsed="1"/>
    <row r="5" spans="2:5" ht="15.75">
      <c r="B5" t="s">
        <v>309</v>
      </c>
      <c r="C5" s="1" t="s">
        <v>13</v>
      </c>
      <c r="D5" s="66" t="str">
        <f>_XLL.CALUMO.FUNCTIONS.CMEMBER($D$1,$D$2,$D$3,$B$5,"MEMBER_CAPTION","Slicer","_empty","AutoCalc","DropDown")</f>
        <v>University of Canberra</v>
      </c>
      <c r="E5" s="66"/>
    </row>
    <row r="6" spans="2:4" ht="15.75" hidden="1" outlineLevel="1">
      <c r="B6" t="s">
        <v>5</v>
      </c>
      <c r="C6" s="1" t="s">
        <v>12</v>
      </c>
      <c r="D6" s="2" t="str">
        <f>_XLL.CALUMO.FUNCTIONS.CMEMBER($D$1,$D$2,$D$3,$B$6,"MEMBER_CAPTION","Slicer","_empty","AutoCalc","DropDown")</f>
        <v>YTD Balance</v>
      </c>
    </row>
    <row r="7" spans="2:4" ht="15.75" collapsed="1">
      <c r="B7" t="s">
        <v>744</v>
      </c>
      <c r="C7" s="1" t="s">
        <v>1</v>
      </c>
      <c r="D7" s="2" t="str">
        <f>_XLL.CALUMO.FUNCTIONS.CMEMBER($D$1,$D$2,$D$3,$B$7,"MEMBER_CAPTION","Slicer","_empty","AutoCalc","DropDown",,,,"1")</f>
        <v>2013</v>
      </c>
    </row>
    <row r="8" spans="3:4" ht="15.75">
      <c r="C8" s="1"/>
      <c r="D8" s="1"/>
    </row>
    <row r="9" ht="15" hidden="1" outlineLevel="1">
      <c r="D9" t="str">
        <f>"WITH "</f>
        <v>WITH </v>
      </c>
    </row>
    <row r="10" ht="15" hidden="1" outlineLevel="1">
      <c r="D10" t="s">
        <v>33</v>
      </c>
    </row>
    <row r="11" ht="15" hidden="1" outlineLevel="1">
      <c r="D11" t="s">
        <v>14</v>
      </c>
    </row>
    <row r="12" ht="15" hidden="1" outlineLevel="1">
      <c r="D12" t="s">
        <v>15</v>
      </c>
    </row>
    <row r="13" ht="15" hidden="1" outlineLevel="1">
      <c r="D13" t="s">
        <v>16</v>
      </c>
    </row>
    <row r="14" ht="15" hidden="1" outlineLevel="1">
      <c r="D14" t="s">
        <v>17</v>
      </c>
    </row>
    <row r="15" ht="15" hidden="1" outlineLevel="1">
      <c r="D15" t="s">
        <v>35</v>
      </c>
    </row>
    <row r="16" ht="15" hidden="1" outlineLevel="1">
      <c r="D16" t="s">
        <v>18</v>
      </c>
    </row>
    <row r="17" ht="15" hidden="1" outlineLevel="1">
      <c r="D17" t="str">
        <f>"{"&amp;$B$7&amp;","&amp;$B$7&amp;".PrevMember"</f>
        <v>{[Time].[Year].&amp;[2013],[Time].[Year].&amp;[2013].PrevMember</v>
      </c>
    </row>
    <row r="18" ht="15" hidden="1" outlineLevel="1">
      <c r="D18" t="s">
        <v>36</v>
      </c>
    </row>
    <row r="19" ht="15" hidden="1" outlineLevel="1">
      <c r="D19" t="s">
        <v>19</v>
      </c>
    </row>
    <row r="20" ht="15" hidden="1" outlineLevel="1">
      <c r="D20" t="s">
        <v>20</v>
      </c>
    </row>
    <row r="21" ht="15" hidden="1" outlineLevel="1">
      <c r="D21" t="s">
        <v>21</v>
      </c>
    </row>
    <row r="22" ht="15" hidden="1" outlineLevel="1">
      <c r="D22" t="s">
        <v>22</v>
      </c>
    </row>
    <row r="23" ht="15" hidden="1" outlineLevel="1">
      <c r="D23" t="s">
        <v>23</v>
      </c>
    </row>
    <row r="24" ht="15" hidden="1" outlineLevel="1">
      <c r="D24" t="s">
        <v>24</v>
      </c>
    </row>
    <row r="25" ht="15" hidden="1" outlineLevel="1">
      <c r="D25" t="s">
        <v>25</v>
      </c>
    </row>
    <row r="26" ht="15" hidden="1" outlineLevel="1">
      <c r="D26" t="s">
        <v>26</v>
      </c>
    </row>
    <row r="27" ht="15" hidden="1" outlineLevel="1">
      <c r="D27" t="s">
        <v>27</v>
      </c>
    </row>
    <row r="28" ht="15" hidden="1" outlineLevel="1">
      <c r="D28" t="str">
        <f>",([Measures].[Native Amount],{"&amp;$B$7&amp;","&amp;$B$7&amp;".PrevMember}"</f>
        <v>,([Measures].[Native Amount],{[Time].[Year].&amp;[2013],[Time].[Year].&amp;[2013].PrevMember}</v>
      </c>
    </row>
    <row r="29" ht="15" hidden="1" outlineLevel="1">
      <c r="D29" t="s">
        <v>28</v>
      </c>
    </row>
    <row r="30" ht="15" hidden="1" outlineLevel="1">
      <c r="D30" t="s">
        <v>29</v>
      </c>
    </row>
    <row r="31" ht="15" hidden="1" outlineLevel="1">
      <c r="D31" t="s">
        <v>30</v>
      </c>
    </row>
    <row r="32" ht="15" hidden="1" outlineLevel="1">
      <c r="D32" t="s">
        <v>34</v>
      </c>
    </row>
    <row r="33" ht="15" hidden="1" outlineLevel="1">
      <c r="D33" t="str">
        <f>"("&amp;$B$5&amp;", "</f>
        <v>([Entity].[Hie Reporting Entity].[Entity].&amp;[1], </v>
      </c>
    </row>
    <row r="34" ht="15" hidden="1" outlineLevel="1">
      <c r="D34" t="s">
        <v>31</v>
      </c>
    </row>
    <row r="35" ht="15" hidden="1" outlineLevel="1">
      <c r="D35" t="s">
        <v>32</v>
      </c>
    </row>
    <row r="36" ht="15" hidden="1" outlineLevel="1"/>
    <row r="37" ht="15" hidden="1" outlineLevel="1">
      <c r="D37" t="str">
        <f>$D$9&amp;$D$10&amp;$D$11&amp;$D$12&amp;$D$13&amp;$D$14&amp;$D$15&amp;$D$16&amp;$D$17&amp;$D$18&amp;$D$19&amp;$D$20&amp;$D$21&amp;$D$22&amp;$D$23&amp;$D$24</f>
        <v>WITH MEMBER [Time].[Year].[ER5 Code] as [Account].[Fin Reporting].currentmember.properties("External Report Level5") MEMBER [Time].[Year].[ER4 Code] as Ancestor([Account].[Fin Reporting].currentmember,[Account].[Fin Reporting].[External Report Level5]).properties("External Report Level4") MEMBER [Time].[Year].[ER3 Code] as Ancestor([Account].[Fin Reporting].currentmember,[Account].[Fin Reporting].[External Report Level4]).properties("External Report Level3") MEMBER [Time].[Year].[ER2 Code] as Ancestor([Account].[Fin Reporting].currentmember,[Account].[Fin Reporting].[External Report Level3]).properties("External Report Level2") MEMBER [Time].[Year].[ER1 Code] as Ancestor([Account].[Fin Reporting].currentmember,[Account].[Fin Reporting].[External Report Level2]).properties("External Report Level1") MEMBER [Time].[Year].[Status] as [Account].[Fin Reporting].currentmember.properties("Status") SELECT {[Time].[Year].&amp;[2013],[Time].[Year].&amp;[2013].PrevMember,[Time].[Year].[Status],[Time].[Year].[ER1 Code],[Time].[Year].[ER2 Code],[Time].[Year].[ER3 Code],[Time].[Year].[ER4 Code],[Time].[Year].[ER5 Code]} ON 0,</v>
      </c>
    </row>
    <row r="38" ht="15" hidden="1" outlineLevel="1">
      <c r="D38" t="str">
        <f>$D$25&amp;$D$26&amp;$D$27&amp;$D$28&amp;$D$29&amp;$D$30&amp;$D$31&amp;$D$32&amp;$D$33&amp;$D$34</f>
        <v>{nonempty(Descendants([Account].[Fin Reporting],[Account].[Fin Reporting].[Acct],self),([Measures].[Native Amount],{[Time].[Year].&amp;[2013],[Time].[Year].&amp;[2013].PrevMember}))}ON 1 FROM [Finance One] WHERE ([Entity].[Hie Reporting Entity].[Entity].&amp;[1], [Measures].[Native Amount],</v>
      </c>
    </row>
    <row r="39" ht="15" hidden="1" outlineLevel="1">
      <c r="D39" t="str">
        <f>$D$35</f>
        <v>[Time Calculations].[Time Calculations].&amp;[2])</v>
      </c>
    </row>
    <row r="40" ht="15" hidden="1" outlineLevel="1"/>
    <row r="41" spans="3:4" ht="15" hidden="1" outlineLevel="1">
      <c r="C41" t="s">
        <v>6</v>
      </c>
      <c r="D41" t="str">
        <f>$D$37&amp;$D$38&amp;$D$39</f>
        <v>WITH MEMBER [Time].[Year].[ER5 Code] as [Account].[Fin Reporting].currentmember.properties("External Report Level5") MEMBER [Time].[Year].[ER4 Code] as Ancestor([Account].[Fin Reporting].currentmember,[Account].[Fin Reporting].[External Report Level5]).properties("External Report Level4") MEMBER [Time].[Year].[ER3 Code] as Ancestor([Account].[Fin Reporting].currentmember,[Account].[Fin Reporting].[External Report Level4]).properties("External Report Level3") MEMBER [Time].[Year].[ER2 Code] as Ancestor([Account].[Fin Reporting].currentmember,[Account].[Fin Reporting].[External Report Level3]).properties("External Report Level2") MEMBER [Time].[Year].[ER1 Code] as Ancestor([Account].[Fin Reporting].currentmember,[Account].[Fin Reporting].[External Report Level2]).properties("External Report Level1") MEMBER [Time].[Year].[Status] as [Account].[Fin Reporting].currentmember.properties("Status") SELECT {[Time].[Year].&amp;[2013],[Time].[Year].&amp;[2013].PrevMember,[Time].[Year].[Status],[Time].[Year].[ER1 Code],[Time].[Year].[ER2 Code],[Time].[Year].[ER3 Code],[Time].[Year].[ER4 Code],[Time].[Year].[ER5 Code]} ON 0,{nonempty(Descendants([Account].[Fin Reporting],[Account].[Fin Reporting].[Acct],self),([Measures].[Native Amount],{[Time].[Year].&amp;[2013],[Time].[Year].&amp;[2013].PrevMember}))}ON 1 FROM [Finance One] WHERE ([Entity].[Hie Reporting Entity].[Entity].&amp;[1], [Measures].[Native Amount],[Time Calculations].[Time Calculations].&amp;[2])</v>
      </c>
    </row>
    <row r="42" ht="15" collapsed="1"/>
    <row r="43" ht="15" hidden="1" outlineLevel="1">
      <c r="C43" t="s">
        <v>3</v>
      </c>
    </row>
    <row r="44" spans="3:4" ht="15" hidden="1" outlineLevel="1">
      <c r="C44" t="s">
        <v>8</v>
      </c>
      <c r="D44" t="str">
        <f>$D$41&amp;" "&amp;$D$43&amp;" CELL PROPERTIES VALUE,FORMATTED_VALUE,FORMAT_STRING,UPDATEABLE"</f>
        <v>WITH MEMBER [Time].[Year].[ER5 Code] as [Account].[Fin Reporting].currentmember.properties("External Report Level5") MEMBER [Time].[Year].[ER4 Code] as Ancestor([Account].[Fin Reporting].currentmember,[Account].[Fin Reporting].[External Report Level5]).properties("External Report Level4") MEMBER [Time].[Year].[ER3 Code] as Ancestor([Account].[Fin Reporting].currentmember,[Account].[Fin Reporting].[External Report Level4]).properties("External Report Level3") MEMBER [Time].[Year].[ER2 Code] as Ancestor([Account].[Fin Reporting].currentmember,[Account].[Fin Reporting].[External Report Level3]).properties("External Report Level2") MEMBER [Time].[Year].[ER1 Code] as Ancestor([Account].[Fin Reporting].currentmember,[Account].[Fin Reporting].[External Report Level2]).properties("External Report Level1") MEMBER [Time].[Year].[Status] as [Account].[Fin Reporting].currentmember.properties("Status") SELECT {[Time].[Year].&amp;[2013],[Time].[Year].&amp;[2013].PrevMember,[Time].[Year].[Status],[Time].[Year].[ER1 Code],[Time].[Year].[ER2 Code],[Time].[Year].[ER3 Code],[Time].[Year].[ER4 Code],[Time].[Year].[ER5 Code]} ON 0,{nonempty(Descendants([Account].[Fin Reporting],[Account].[Fin Reporting].[Acct],self),([Measures].[Native Amount],{[Time].[Year].&amp;[2013],[Time].[Year].&amp;[2013].PrevMember}))}ON 1 FROM [Finance One] WHERE ([Entity].[Hie Reporting Entity].[Entity].&amp;[1], [Measures].[Native Amount],[Time Calculations].[Time Calculations].&amp;[2])  CELL PROPERTIES VALUE,FORMATTED_VALUE,FORMAT_STRING,UPDATEABLE</v>
      </c>
    </row>
    <row r="45" ht="15" hidden="1" outlineLevel="1"/>
    <row r="46" spans="2:16" ht="15" hidden="1" outlineLevel="1">
      <c r="B46" t="s">
        <v>229</v>
      </c>
      <c r="C46" s="3"/>
      <c r="D46" s="3"/>
      <c r="E46" s="3"/>
      <c r="F46" s="3"/>
      <c r="G46" s="3"/>
      <c r="H46" s="3"/>
      <c r="I46" s="3"/>
      <c r="J46" s="3"/>
      <c r="K46" s="3"/>
      <c r="L46" s="3"/>
      <c r="M46" s="3"/>
      <c r="N46" s="3"/>
      <c r="O46" s="3"/>
      <c r="P46" s="3"/>
    </row>
    <row r="47" spans="2:5" ht="15" hidden="1" outlineLevel="1">
      <c r="B47" t="s">
        <v>230</v>
      </c>
      <c r="D47" s="4"/>
      <c r="E47" s="4"/>
    </row>
    <row r="48" ht="15" hidden="1" outlineLevel="1">
      <c r="C48" t="str">
        <f>_XLL.CALUMO.FUNCTIONS.CREFLEX($D$1,$D$2,$D$44,$C$50:$K$537,B46:P47,1,0,5,0,-1,-1,0)</f>
        <v>ReflexReportCell</v>
      </c>
    </row>
    <row r="49" spans="3:11" ht="15" hidden="1" outlineLevel="1">
      <c r="C49">
        <v>0</v>
      </c>
      <c r="D49">
        <v>1</v>
      </c>
      <c r="E49">
        <v>2</v>
      </c>
      <c r="F49">
        <v>3</v>
      </c>
      <c r="G49">
        <v>4</v>
      </c>
      <c r="H49">
        <v>5</v>
      </c>
      <c r="I49">
        <v>6</v>
      </c>
      <c r="J49">
        <v>7</v>
      </c>
      <c r="K49">
        <v>8</v>
      </c>
    </row>
    <row r="50" spans="2:16" ht="15" customHeight="1" collapsed="1">
      <c r="B50" t="str">
        <f>IF(ISBLANK(C50),"Header","Detail")</f>
        <v>Header</v>
      </c>
      <c r="C50" s="3"/>
      <c r="D50" s="3">
        <v>2013</v>
      </c>
      <c r="E50" s="3">
        <v>2012</v>
      </c>
      <c r="F50" s="3" t="s">
        <v>37</v>
      </c>
      <c r="G50" s="3" t="s">
        <v>38</v>
      </c>
      <c r="H50" s="3" t="s">
        <v>39</v>
      </c>
      <c r="I50" s="3" t="s">
        <v>40</v>
      </c>
      <c r="J50" s="3" t="s">
        <v>41</v>
      </c>
      <c r="K50" s="3" t="s">
        <v>42</v>
      </c>
      <c r="L50" s="3" t="str">
        <f>IF(G50=0,M50,G50)</f>
        <v>ER1 Code</v>
      </c>
      <c r="M50" s="3" t="str">
        <f>IF(H50=0,N50,H50)</f>
        <v>ER2 Code</v>
      </c>
      <c r="N50" s="3" t="str">
        <f>IF(I50=0,O50,I50)</f>
        <v>ER3 Code</v>
      </c>
      <c r="O50" s="3" t="str">
        <f>IF(J50=0,P50,J50)</f>
        <v>ER4 Code</v>
      </c>
      <c r="P50" s="3" t="str">
        <f>+K50</f>
        <v>ER5 Code</v>
      </c>
    </row>
    <row r="51" spans="2:16" ht="15" customHeight="1">
      <c r="B51" t="str">
        <f aca="true" t="shared" si="0" ref="B51:B114">IF(ISBLANK(C51),"Header","Detail")</f>
        <v>Detail</v>
      </c>
      <c r="C51" t="s">
        <v>43</v>
      </c>
      <c r="D51" s="4">
        <v>-6173251.17</v>
      </c>
      <c r="E51" s="4">
        <v>779313.68</v>
      </c>
      <c r="F51" t="s">
        <v>44</v>
      </c>
      <c r="G51" t="s">
        <v>45</v>
      </c>
      <c r="H51" t="s">
        <v>46</v>
      </c>
      <c r="I51">
        <v>0</v>
      </c>
      <c r="J51" t="s">
        <v>47</v>
      </c>
      <c r="K51" t="s">
        <v>48</v>
      </c>
      <c r="L51" t="str">
        <f aca="true" t="shared" si="1" ref="L51:L114">IF(G51=0,M51,G51)</f>
        <v>Assets</v>
      </c>
      <c r="M51" t="str">
        <f aca="true" t="shared" si="2" ref="M51:M114">IF(H51=0,N51,H51)</f>
        <v>Current Assets</v>
      </c>
      <c r="N51" t="str">
        <f aca="true" t="shared" si="3" ref="N51:N114">IF(I51=0,O51,I51)</f>
        <v>Cash at bank and cash equivalents</v>
      </c>
      <c r="O51" t="str">
        <f aca="true" t="shared" si="4" ref="O51:O114">IF(J51=0,P51,J51)</f>
        <v>Cash at bank and cash equivalents</v>
      </c>
      <c r="P51" t="str">
        <f aca="true" t="shared" si="5" ref="P51:P114">+K51</f>
        <v>Cash at bank and on hand</v>
      </c>
    </row>
    <row r="52" spans="2:16" ht="15" customHeight="1">
      <c r="B52" t="str">
        <f t="shared" si="0"/>
        <v>Detail</v>
      </c>
      <c r="C52" t="s">
        <v>310</v>
      </c>
      <c r="D52" s="4">
        <v>0</v>
      </c>
      <c r="E52" s="4">
        <v>0</v>
      </c>
      <c r="F52" t="s">
        <v>44</v>
      </c>
      <c r="G52" t="s">
        <v>45</v>
      </c>
      <c r="H52" t="s">
        <v>46</v>
      </c>
      <c r="I52">
        <v>0</v>
      </c>
      <c r="J52" t="s">
        <v>47</v>
      </c>
      <c r="K52" t="s">
        <v>48</v>
      </c>
      <c r="L52" t="str">
        <f t="shared" si="1"/>
        <v>Assets</v>
      </c>
      <c r="M52" t="str">
        <f t="shared" si="2"/>
        <v>Current Assets</v>
      </c>
      <c r="N52" t="str">
        <f t="shared" si="3"/>
        <v>Cash at bank and cash equivalents</v>
      </c>
      <c r="O52" t="str">
        <f t="shared" si="4"/>
        <v>Cash at bank and cash equivalents</v>
      </c>
      <c r="P52" t="str">
        <f t="shared" si="5"/>
        <v>Cash at bank and on hand</v>
      </c>
    </row>
    <row r="53" spans="2:16" ht="15" customHeight="1">
      <c r="B53" t="str">
        <f t="shared" si="0"/>
        <v>Detail</v>
      </c>
      <c r="C53" t="s">
        <v>311</v>
      </c>
      <c r="D53" s="4">
        <v>294047.03</v>
      </c>
      <c r="E53" s="4">
        <v>16788.17</v>
      </c>
      <c r="F53" t="s">
        <v>44</v>
      </c>
      <c r="G53" t="s">
        <v>45</v>
      </c>
      <c r="H53" t="s">
        <v>46</v>
      </c>
      <c r="I53">
        <v>0</v>
      </c>
      <c r="J53" t="s">
        <v>47</v>
      </c>
      <c r="K53" t="s">
        <v>48</v>
      </c>
      <c r="L53" t="str">
        <f t="shared" si="1"/>
        <v>Assets</v>
      </c>
      <c r="M53" t="str">
        <f t="shared" si="2"/>
        <v>Current Assets</v>
      </c>
      <c r="N53" t="str">
        <f t="shared" si="3"/>
        <v>Cash at bank and cash equivalents</v>
      </c>
      <c r="O53" t="str">
        <f t="shared" si="4"/>
        <v>Cash at bank and cash equivalents</v>
      </c>
      <c r="P53" t="str">
        <f t="shared" si="5"/>
        <v>Cash at bank and on hand</v>
      </c>
    </row>
    <row r="54" spans="2:16" ht="15" customHeight="1">
      <c r="B54" t="str">
        <f t="shared" si="0"/>
        <v>Detail</v>
      </c>
      <c r="C54" t="s">
        <v>232</v>
      </c>
      <c r="D54" s="4">
        <v>20900000</v>
      </c>
      <c r="E54" s="4">
        <v>3113962.24</v>
      </c>
      <c r="F54" t="s">
        <v>44</v>
      </c>
      <c r="G54" t="s">
        <v>45</v>
      </c>
      <c r="H54" t="s">
        <v>46</v>
      </c>
      <c r="I54">
        <v>0</v>
      </c>
      <c r="J54" t="s">
        <v>47</v>
      </c>
      <c r="K54" t="s">
        <v>48</v>
      </c>
      <c r="L54" t="str">
        <f t="shared" si="1"/>
        <v>Assets</v>
      </c>
      <c r="M54" t="str">
        <f t="shared" si="2"/>
        <v>Current Assets</v>
      </c>
      <c r="N54" t="str">
        <f t="shared" si="3"/>
        <v>Cash at bank and cash equivalents</v>
      </c>
      <c r="O54" t="str">
        <f t="shared" si="4"/>
        <v>Cash at bank and cash equivalents</v>
      </c>
      <c r="P54" t="str">
        <f t="shared" si="5"/>
        <v>Cash at bank and on hand</v>
      </c>
    </row>
    <row r="55" spans="2:16" ht="15" customHeight="1">
      <c r="B55" t="str">
        <f t="shared" si="0"/>
        <v>Detail</v>
      </c>
      <c r="C55" t="s">
        <v>233</v>
      </c>
      <c r="D55" s="4">
        <v>0</v>
      </c>
      <c r="E55" s="4">
        <v>0</v>
      </c>
      <c r="F55" t="s">
        <v>44</v>
      </c>
      <c r="G55" t="s">
        <v>45</v>
      </c>
      <c r="H55" t="s">
        <v>46</v>
      </c>
      <c r="I55">
        <v>0</v>
      </c>
      <c r="J55" t="s">
        <v>47</v>
      </c>
      <c r="K55" t="s">
        <v>48</v>
      </c>
      <c r="L55" t="str">
        <f t="shared" si="1"/>
        <v>Assets</v>
      </c>
      <c r="M55" t="str">
        <f t="shared" si="2"/>
        <v>Current Assets</v>
      </c>
      <c r="N55" t="str">
        <f t="shared" si="3"/>
        <v>Cash at bank and cash equivalents</v>
      </c>
      <c r="O55" t="str">
        <f t="shared" si="4"/>
        <v>Cash at bank and cash equivalents</v>
      </c>
      <c r="P55" t="str">
        <f t="shared" si="5"/>
        <v>Cash at bank and on hand</v>
      </c>
    </row>
    <row r="56" spans="2:16" ht="15" customHeight="1">
      <c r="B56" t="str">
        <f t="shared" si="0"/>
        <v>Detail</v>
      </c>
      <c r="C56" t="s">
        <v>312</v>
      </c>
      <c r="D56" s="4">
        <v>-51064.26</v>
      </c>
      <c r="E56" s="4">
        <v>30575.41</v>
      </c>
      <c r="F56" t="s">
        <v>44</v>
      </c>
      <c r="G56" t="s">
        <v>45</v>
      </c>
      <c r="H56" t="s">
        <v>46</v>
      </c>
      <c r="I56">
        <v>0</v>
      </c>
      <c r="J56" t="s">
        <v>47</v>
      </c>
      <c r="K56" t="s">
        <v>48</v>
      </c>
      <c r="L56" t="str">
        <f t="shared" si="1"/>
        <v>Assets</v>
      </c>
      <c r="M56" t="str">
        <f t="shared" si="2"/>
        <v>Current Assets</v>
      </c>
      <c r="N56" t="str">
        <f t="shared" si="3"/>
        <v>Cash at bank and cash equivalents</v>
      </c>
      <c r="O56" t="str">
        <f t="shared" si="4"/>
        <v>Cash at bank and cash equivalents</v>
      </c>
      <c r="P56" t="str">
        <f t="shared" si="5"/>
        <v>Cash at bank and on hand</v>
      </c>
    </row>
    <row r="57" spans="2:16" ht="15" customHeight="1">
      <c r="B57" t="str">
        <f t="shared" si="0"/>
        <v>Detail</v>
      </c>
      <c r="C57" t="s">
        <v>313</v>
      </c>
      <c r="D57" s="4">
        <v>100</v>
      </c>
      <c r="E57" s="4">
        <v>100</v>
      </c>
      <c r="F57" t="s">
        <v>44</v>
      </c>
      <c r="G57" t="s">
        <v>45</v>
      </c>
      <c r="H57" t="s">
        <v>46</v>
      </c>
      <c r="I57">
        <v>0</v>
      </c>
      <c r="J57" t="s">
        <v>47</v>
      </c>
      <c r="K57" t="s">
        <v>48</v>
      </c>
      <c r="L57" t="str">
        <f t="shared" si="1"/>
        <v>Assets</v>
      </c>
      <c r="M57" t="str">
        <f t="shared" si="2"/>
        <v>Current Assets</v>
      </c>
      <c r="N57" t="str">
        <f t="shared" si="3"/>
        <v>Cash at bank and cash equivalents</v>
      </c>
      <c r="O57" t="str">
        <f t="shared" si="4"/>
        <v>Cash at bank and cash equivalents</v>
      </c>
      <c r="P57" t="str">
        <f t="shared" si="5"/>
        <v>Cash at bank and on hand</v>
      </c>
    </row>
    <row r="58" spans="2:16" ht="15" customHeight="1">
      <c r="B58" t="str">
        <f t="shared" si="0"/>
        <v>Detail</v>
      </c>
      <c r="C58" t="s">
        <v>234</v>
      </c>
      <c r="D58" s="4">
        <v>2600</v>
      </c>
      <c r="E58" s="4">
        <v>2876.7</v>
      </c>
      <c r="F58" t="s">
        <v>44</v>
      </c>
      <c r="G58" t="s">
        <v>45</v>
      </c>
      <c r="H58" t="s">
        <v>46</v>
      </c>
      <c r="I58">
        <v>0</v>
      </c>
      <c r="J58" t="s">
        <v>47</v>
      </c>
      <c r="K58" t="s">
        <v>48</v>
      </c>
      <c r="L58" t="str">
        <f t="shared" si="1"/>
        <v>Assets</v>
      </c>
      <c r="M58" t="str">
        <f t="shared" si="2"/>
        <v>Current Assets</v>
      </c>
      <c r="N58" t="str">
        <f t="shared" si="3"/>
        <v>Cash at bank and cash equivalents</v>
      </c>
      <c r="O58" t="str">
        <f t="shared" si="4"/>
        <v>Cash at bank and cash equivalents</v>
      </c>
      <c r="P58" t="str">
        <f t="shared" si="5"/>
        <v>Cash at bank and on hand</v>
      </c>
    </row>
    <row r="59" spans="2:16" ht="15" customHeight="1">
      <c r="B59" t="str">
        <f t="shared" si="0"/>
        <v>Detail</v>
      </c>
      <c r="C59" t="s">
        <v>314</v>
      </c>
      <c r="D59" s="4">
        <v>0</v>
      </c>
      <c r="E59" s="4">
        <v>914.48</v>
      </c>
      <c r="F59" t="s">
        <v>44</v>
      </c>
      <c r="G59" t="s">
        <v>45</v>
      </c>
      <c r="H59" t="s">
        <v>46</v>
      </c>
      <c r="I59">
        <v>0</v>
      </c>
      <c r="J59" t="s">
        <v>47</v>
      </c>
      <c r="K59" t="s">
        <v>48</v>
      </c>
      <c r="L59" t="str">
        <f t="shared" si="1"/>
        <v>Assets</v>
      </c>
      <c r="M59" t="str">
        <f t="shared" si="2"/>
        <v>Current Assets</v>
      </c>
      <c r="N59" t="str">
        <f t="shared" si="3"/>
        <v>Cash at bank and cash equivalents</v>
      </c>
      <c r="O59" t="str">
        <f t="shared" si="4"/>
        <v>Cash at bank and cash equivalents</v>
      </c>
      <c r="P59" t="str">
        <f t="shared" si="5"/>
        <v>Cash at bank and on hand</v>
      </c>
    </row>
    <row r="60" spans="2:16" ht="15" customHeight="1">
      <c r="B60" t="str">
        <f t="shared" si="0"/>
        <v>Detail</v>
      </c>
      <c r="C60" t="s">
        <v>315</v>
      </c>
      <c r="D60" s="4">
        <v>4119.78</v>
      </c>
      <c r="E60" s="4">
        <v>31748.76</v>
      </c>
      <c r="F60" t="s">
        <v>44</v>
      </c>
      <c r="G60" t="s">
        <v>45</v>
      </c>
      <c r="H60" t="s">
        <v>46</v>
      </c>
      <c r="I60">
        <v>0</v>
      </c>
      <c r="J60" t="s">
        <v>47</v>
      </c>
      <c r="K60" t="s">
        <v>48</v>
      </c>
      <c r="L60" t="str">
        <f t="shared" si="1"/>
        <v>Assets</v>
      </c>
      <c r="M60" t="str">
        <f t="shared" si="2"/>
        <v>Current Assets</v>
      </c>
      <c r="N60" t="str">
        <f t="shared" si="3"/>
        <v>Cash at bank and cash equivalents</v>
      </c>
      <c r="O60" t="str">
        <f t="shared" si="4"/>
        <v>Cash at bank and cash equivalents</v>
      </c>
      <c r="P60" t="str">
        <f t="shared" si="5"/>
        <v>Cash at bank and on hand</v>
      </c>
    </row>
    <row r="61" spans="2:16" ht="15" customHeight="1">
      <c r="B61" t="str">
        <f t="shared" si="0"/>
        <v>Detail</v>
      </c>
      <c r="C61" t="s">
        <v>316</v>
      </c>
      <c r="D61" s="4">
        <v>1131467.53</v>
      </c>
      <c r="E61" s="4">
        <v>1298630.41</v>
      </c>
      <c r="F61" t="s">
        <v>44</v>
      </c>
      <c r="G61" t="s">
        <v>45</v>
      </c>
      <c r="H61" t="s">
        <v>46</v>
      </c>
      <c r="I61">
        <v>0</v>
      </c>
      <c r="J61" t="s">
        <v>47</v>
      </c>
      <c r="K61" t="s">
        <v>48</v>
      </c>
      <c r="L61" t="str">
        <f t="shared" si="1"/>
        <v>Assets</v>
      </c>
      <c r="M61" t="str">
        <f t="shared" si="2"/>
        <v>Current Assets</v>
      </c>
      <c r="N61" t="str">
        <f t="shared" si="3"/>
        <v>Cash at bank and cash equivalents</v>
      </c>
      <c r="O61" t="str">
        <f t="shared" si="4"/>
        <v>Cash at bank and cash equivalents</v>
      </c>
      <c r="P61" t="str">
        <f t="shared" si="5"/>
        <v>Cash at bank and on hand</v>
      </c>
    </row>
    <row r="62" spans="2:16" ht="15" customHeight="1">
      <c r="B62" t="str">
        <f t="shared" si="0"/>
        <v>Detail</v>
      </c>
      <c r="C62" t="s">
        <v>317</v>
      </c>
      <c r="D62" s="4">
        <v>122500</v>
      </c>
      <c r="E62" s="4">
        <v>122500</v>
      </c>
      <c r="F62" t="s">
        <v>44</v>
      </c>
      <c r="G62" t="s">
        <v>45</v>
      </c>
      <c r="H62" t="s">
        <v>46</v>
      </c>
      <c r="I62">
        <v>0</v>
      </c>
      <c r="J62" t="s">
        <v>47</v>
      </c>
      <c r="K62" t="s">
        <v>48</v>
      </c>
      <c r="L62" t="str">
        <f t="shared" si="1"/>
        <v>Assets</v>
      </c>
      <c r="M62" t="str">
        <f t="shared" si="2"/>
        <v>Current Assets</v>
      </c>
      <c r="N62" t="str">
        <f t="shared" si="3"/>
        <v>Cash at bank and cash equivalents</v>
      </c>
      <c r="O62" t="str">
        <f t="shared" si="4"/>
        <v>Cash at bank and cash equivalents</v>
      </c>
      <c r="P62" t="str">
        <f t="shared" si="5"/>
        <v>Cash at bank and on hand</v>
      </c>
    </row>
    <row r="63" spans="2:16" ht="15" customHeight="1">
      <c r="B63" t="str">
        <f t="shared" si="0"/>
        <v>Detail</v>
      </c>
      <c r="C63" t="s">
        <v>318</v>
      </c>
      <c r="D63" s="4">
        <v>7278.75</v>
      </c>
      <c r="E63" s="4">
        <v>8718.75</v>
      </c>
      <c r="F63" t="s">
        <v>44</v>
      </c>
      <c r="G63" t="s">
        <v>45</v>
      </c>
      <c r="H63" t="s">
        <v>46</v>
      </c>
      <c r="I63">
        <v>0</v>
      </c>
      <c r="J63" t="s">
        <v>50</v>
      </c>
      <c r="K63" t="s">
        <v>319</v>
      </c>
      <c r="L63" t="str">
        <f t="shared" si="1"/>
        <v>Assets</v>
      </c>
      <c r="M63" t="str">
        <f t="shared" si="2"/>
        <v>Current Assets</v>
      </c>
      <c r="N63" t="str">
        <f t="shared" si="3"/>
        <v>Trade and other receivables</v>
      </c>
      <c r="O63" t="str">
        <f t="shared" si="4"/>
        <v>Trade and other receivables</v>
      </c>
      <c r="P63" t="str">
        <f t="shared" si="5"/>
        <v>Financial assistance to students</v>
      </c>
    </row>
    <row r="64" spans="2:16" ht="15" customHeight="1">
      <c r="B64" t="str">
        <f t="shared" si="0"/>
        <v>Detail</v>
      </c>
      <c r="C64" t="s">
        <v>320</v>
      </c>
      <c r="D64" s="4">
        <v>12369681.8</v>
      </c>
      <c r="E64" s="4">
        <v>7916859.26</v>
      </c>
      <c r="F64" t="s">
        <v>44</v>
      </c>
      <c r="G64" t="s">
        <v>45</v>
      </c>
      <c r="H64" t="s">
        <v>46</v>
      </c>
      <c r="I64">
        <v>0</v>
      </c>
      <c r="J64" t="s">
        <v>50</v>
      </c>
      <c r="K64" t="s">
        <v>321</v>
      </c>
      <c r="L64" t="str">
        <f t="shared" si="1"/>
        <v>Assets</v>
      </c>
      <c r="M64" t="str">
        <f t="shared" si="2"/>
        <v>Current Assets</v>
      </c>
      <c r="N64" t="str">
        <f t="shared" si="3"/>
        <v>Trade and other receivables</v>
      </c>
      <c r="O64" t="str">
        <f t="shared" si="4"/>
        <v>Trade and other receivables</v>
      </c>
      <c r="P64" t="str">
        <f t="shared" si="5"/>
        <v>Trade receivables</v>
      </c>
    </row>
    <row r="65" spans="2:16" ht="15" customHeight="1">
      <c r="B65" t="str">
        <f t="shared" si="0"/>
        <v>Detail</v>
      </c>
      <c r="C65" t="s">
        <v>322</v>
      </c>
      <c r="D65" s="4">
        <v>-24071253.48</v>
      </c>
      <c r="E65" s="4">
        <v>-20911302.16</v>
      </c>
      <c r="F65" t="s">
        <v>49</v>
      </c>
      <c r="G65" t="s">
        <v>45</v>
      </c>
      <c r="H65" t="s">
        <v>46</v>
      </c>
      <c r="I65">
        <v>0</v>
      </c>
      <c r="J65" t="s">
        <v>50</v>
      </c>
      <c r="K65" t="s">
        <v>321</v>
      </c>
      <c r="L65" t="str">
        <f t="shared" si="1"/>
        <v>Assets</v>
      </c>
      <c r="M65" t="str">
        <f t="shared" si="2"/>
        <v>Current Assets</v>
      </c>
      <c r="N65" t="str">
        <f t="shared" si="3"/>
        <v>Trade and other receivables</v>
      </c>
      <c r="O65" t="str">
        <f t="shared" si="4"/>
        <v>Trade and other receivables</v>
      </c>
      <c r="P65" t="str">
        <f t="shared" si="5"/>
        <v>Trade receivables</v>
      </c>
    </row>
    <row r="66" spans="2:16" ht="15" customHeight="1">
      <c r="B66" t="str">
        <f t="shared" si="0"/>
        <v>Detail</v>
      </c>
      <c r="C66" t="s">
        <v>323</v>
      </c>
      <c r="D66" s="4">
        <v>312632983.72</v>
      </c>
      <c r="E66" s="4">
        <v>269198989.58</v>
      </c>
      <c r="F66" t="s">
        <v>49</v>
      </c>
      <c r="G66" t="s">
        <v>45</v>
      </c>
      <c r="H66" t="s">
        <v>46</v>
      </c>
      <c r="I66">
        <v>0</v>
      </c>
      <c r="J66" t="s">
        <v>50</v>
      </c>
      <c r="K66" t="s">
        <v>321</v>
      </c>
      <c r="L66" t="str">
        <f t="shared" si="1"/>
        <v>Assets</v>
      </c>
      <c r="M66" t="str">
        <f t="shared" si="2"/>
        <v>Current Assets</v>
      </c>
      <c r="N66" t="str">
        <f t="shared" si="3"/>
        <v>Trade and other receivables</v>
      </c>
      <c r="O66" t="str">
        <f t="shared" si="4"/>
        <v>Trade and other receivables</v>
      </c>
      <c r="P66" t="str">
        <f t="shared" si="5"/>
        <v>Trade receivables</v>
      </c>
    </row>
    <row r="67" spans="2:16" ht="15" customHeight="1">
      <c r="B67" t="str">
        <f t="shared" si="0"/>
        <v>Detail</v>
      </c>
      <c r="C67" t="s">
        <v>324</v>
      </c>
      <c r="D67" s="4">
        <v>-278319018.44</v>
      </c>
      <c r="E67" s="4">
        <v>-237827410.35</v>
      </c>
      <c r="F67" t="s">
        <v>49</v>
      </c>
      <c r="G67" t="s">
        <v>45</v>
      </c>
      <c r="H67" t="s">
        <v>46</v>
      </c>
      <c r="I67">
        <v>0</v>
      </c>
      <c r="J67" t="s">
        <v>50</v>
      </c>
      <c r="K67" t="s">
        <v>321</v>
      </c>
      <c r="L67" t="str">
        <f t="shared" si="1"/>
        <v>Assets</v>
      </c>
      <c r="M67" t="str">
        <f t="shared" si="2"/>
        <v>Current Assets</v>
      </c>
      <c r="N67" t="str">
        <f t="shared" si="3"/>
        <v>Trade and other receivables</v>
      </c>
      <c r="O67" t="str">
        <f t="shared" si="4"/>
        <v>Trade and other receivables</v>
      </c>
      <c r="P67" t="str">
        <f t="shared" si="5"/>
        <v>Trade receivables</v>
      </c>
    </row>
    <row r="68" spans="2:16" ht="15" customHeight="1">
      <c r="B68" t="str">
        <f t="shared" si="0"/>
        <v>Detail</v>
      </c>
      <c r="C68" t="s">
        <v>51</v>
      </c>
      <c r="D68" s="4">
        <v>-368137.48</v>
      </c>
      <c r="E68" s="4">
        <v>-808294.4</v>
      </c>
      <c r="F68" t="s">
        <v>44</v>
      </c>
      <c r="G68" t="s">
        <v>45</v>
      </c>
      <c r="H68" t="s">
        <v>46</v>
      </c>
      <c r="I68">
        <v>0</v>
      </c>
      <c r="J68" t="s">
        <v>50</v>
      </c>
      <c r="K68" t="s">
        <v>52</v>
      </c>
      <c r="L68" t="str">
        <f t="shared" si="1"/>
        <v>Assets</v>
      </c>
      <c r="M68" t="str">
        <f t="shared" si="2"/>
        <v>Current Assets</v>
      </c>
      <c r="N68" t="str">
        <f t="shared" si="3"/>
        <v>Trade and other receivables</v>
      </c>
      <c r="O68" t="str">
        <f t="shared" si="4"/>
        <v>Trade and other receivables</v>
      </c>
      <c r="P68" t="str">
        <f t="shared" si="5"/>
        <v>Less: Allowance for impaired receivables</v>
      </c>
    </row>
    <row r="69" spans="2:16" ht="15" customHeight="1">
      <c r="B69" t="str">
        <f t="shared" si="0"/>
        <v>Detail</v>
      </c>
      <c r="C69" t="s">
        <v>53</v>
      </c>
      <c r="D69" s="4">
        <v>0</v>
      </c>
      <c r="E69" s="4">
        <v>1062645.44</v>
      </c>
      <c r="F69" t="s">
        <v>44</v>
      </c>
      <c r="G69" t="s">
        <v>45</v>
      </c>
      <c r="H69" t="s">
        <v>46</v>
      </c>
      <c r="I69">
        <v>0</v>
      </c>
      <c r="J69" t="s">
        <v>50</v>
      </c>
      <c r="K69" t="s">
        <v>54</v>
      </c>
      <c r="L69" t="str">
        <f t="shared" si="1"/>
        <v>Assets</v>
      </c>
      <c r="M69" t="str">
        <f t="shared" si="2"/>
        <v>Current Assets</v>
      </c>
      <c r="N69" t="str">
        <f t="shared" si="3"/>
        <v>Trade and other receivables</v>
      </c>
      <c r="O69" t="str">
        <f t="shared" si="4"/>
        <v>Trade and other receivables</v>
      </c>
      <c r="P69" t="str">
        <f t="shared" si="5"/>
        <v>Other receivables</v>
      </c>
    </row>
    <row r="70" spans="2:16" ht="15" customHeight="1">
      <c r="B70" t="str">
        <f t="shared" si="0"/>
        <v>Detail</v>
      </c>
      <c r="C70" t="s">
        <v>55</v>
      </c>
      <c r="D70" s="4">
        <v>491090.02</v>
      </c>
      <c r="E70" s="4">
        <v>-33963.97</v>
      </c>
      <c r="F70" t="s">
        <v>44</v>
      </c>
      <c r="G70" t="s">
        <v>45</v>
      </c>
      <c r="H70" t="s">
        <v>46</v>
      </c>
      <c r="I70">
        <v>0</v>
      </c>
      <c r="J70" t="s">
        <v>50</v>
      </c>
      <c r="K70" t="s">
        <v>54</v>
      </c>
      <c r="L70" t="str">
        <f t="shared" si="1"/>
        <v>Assets</v>
      </c>
      <c r="M70" t="str">
        <f t="shared" si="2"/>
        <v>Current Assets</v>
      </c>
      <c r="N70" t="str">
        <f t="shared" si="3"/>
        <v>Trade and other receivables</v>
      </c>
      <c r="O70" t="str">
        <f t="shared" si="4"/>
        <v>Trade and other receivables</v>
      </c>
      <c r="P70" t="str">
        <f t="shared" si="5"/>
        <v>Other receivables</v>
      </c>
    </row>
    <row r="71" spans="2:16" ht="15" customHeight="1">
      <c r="B71" t="str">
        <f t="shared" si="0"/>
        <v>Detail</v>
      </c>
      <c r="C71" t="s">
        <v>325</v>
      </c>
      <c r="D71" s="4">
        <v>0</v>
      </c>
      <c r="E71" s="4">
        <v>0</v>
      </c>
      <c r="F71" t="s">
        <v>44</v>
      </c>
      <c r="G71" t="s">
        <v>45</v>
      </c>
      <c r="H71" t="s">
        <v>46</v>
      </c>
      <c r="I71">
        <v>0</v>
      </c>
      <c r="J71" t="s">
        <v>50</v>
      </c>
      <c r="K71" t="s">
        <v>54</v>
      </c>
      <c r="L71" t="str">
        <f t="shared" si="1"/>
        <v>Assets</v>
      </c>
      <c r="M71" t="str">
        <f t="shared" si="2"/>
        <v>Current Assets</v>
      </c>
      <c r="N71" t="str">
        <f t="shared" si="3"/>
        <v>Trade and other receivables</v>
      </c>
      <c r="O71" t="str">
        <f t="shared" si="4"/>
        <v>Trade and other receivables</v>
      </c>
      <c r="P71" t="str">
        <f t="shared" si="5"/>
        <v>Other receivables</v>
      </c>
    </row>
    <row r="72" spans="2:16" ht="15" customHeight="1">
      <c r="B72" t="str">
        <f t="shared" si="0"/>
        <v>Detail</v>
      </c>
      <c r="C72" t="s">
        <v>56</v>
      </c>
      <c r="D72" s="4">
        <v>1026821.87</v>
      </c>
      <c r="E72" s="4">
        <v>0</v>
      </c>
      <c r="F72" t="s">
        <v>44</v>
      </c>
      <c r="G72" t="s">
        <v>45</v>
      </c>
      <c r="H72" t="s">
        <v>46</v>
      </c>
      <c r="I72">
        <v>0</v>
      </c>
      <c r="J72" t="s">
        <v>50</v>
      </c>
      <c r="K72" t="s">
        <v>54</v>
      </c>
      <c r="L72" t="str">
        <f t="shared" si="1"/>
        <v>Assets</v>
      </c>
      <c r="M72" t="str">
        <f t="shared" si="2"/>
        <v>Current Assets</v>
      </c>
      <c r="N72" t="str">
        <f t="shared" si="3"/>
        <v>Trade and other receivables</v>
      </c>
      <c r="O72" t="str">
        <f t="shared" si="4"/>
        <v>Trade and other receivables</v>
      </c>
      <c r="P72" t="str">
        <f t="shared" si="5"/>
        <v>Other receivables</v>
      </c>
    </row>
    <row r="73" spans="2:16" ht="15" customHeight="1">
      <c r="B73" t="str">
        <f t="shared" si="0"/>
        <v>Detail</v>
      </c>
      <c r="C73" t="s">
        <v>57</v>
      </c>
      <c r="D73" s="4">
        <v>0.02</v>
      </c>
      <c r="E73" s="4">
        <v>0</v>
      </c>
      <c r="F73" t="s">
        <v>44</v>
      </c>
      <c r="G73" t="s">
        <v>45</v>
      </c>
      <c r="H73" t="s">
        <v>46</v>
      </c>
      <c r="I73">
        <v>0</v>
      </c>
      <c r="J73" t="s">
        <v>50</v>
      </c>
      <c r="K73" t="s">
        <v>54</v>
      </c>
      <c r="L73" t="str">
        <f t="shared" si="1"/>
        <v>Assets</v>
      </c>
      <c r="M73" t="str">
        <f t="shared" si="2"/>
        <v>Current Assets</v>
      </c>
      <c r="N73" t="str">
        <f t="shared" si="3"/>
        <v>Trade and other receivables</v>
      </c>
      <c r="O73" t="str">
        <f t="shared" si="4"/>
        <v>Trade and other receivables</v>
      </c>
      <c r="P73" t="str">
        <f t="shared" si="5"/>
        <v>Other receivables</v>
      </c>
    </row>
    <row r="74" spans="2:16" ht="15" customHeight="1">
      <c r="B74" t="str">
        <f t="shared" si="0"/>
        <v>Detail</v>
      </c>
      <c r="C74" t="s">
        <v>58</v>
      </c>
      <c r="D74" s="4">
        <v>3.7</v>
      </c>
      <c r="E74" s="4">
        <v>700750.56</v>
      </c>
      <c r="F74" t="s">
        <v>44</v>
      </c>
      <c r="G74" t="s">
        <v>45</v>
      </c>
      <c r="H74" t="s">
        <v>46</v>
      </c>
      <c r="I74">
        <v>0</v>
      </c>
      <c r="J74" t="s">
        <v>50</v>
      </c>
      <c r="K74" t="s">
        <v>54</v>
      </c>
      <c r="L74" t="str">
        <f t="shared" si="1"/>
        <v>Assets</v>
      </c>
      <c r="M74" t="str">
        <f t="shared" si="2"/>
        <v>Current Assets</v>
      </c>
      <c r="N74" t="str">
        <f t="shared" si="3"/>
        <v>Trade and other receivables</v>
      </c>
      <c r="O74" t="str">
        <f t="shared" si="4"/>
        <v>Trade and other receivables</v>
      </c>
      <c r="P74" t="str">
        <f t="shared" si="5"/>
        <v>Other receivables</v>
      </c>
    </row>
    <row r="75" spans="2:16" ht="15" customHeight="1">
      <c r="B75" t="str">
        <f t="shared" si="0"/>
        <v>Detail</v>
      </c>
      <c r="C75" t="s">
        <v>326</v>
      </c>
      <c r="D75" s="4">
        <v>3302.41</v>
      </c>
      <c r="E75" s="4">
        <v>-22261.18</v>
      </c>
      <c r="F75" t="s">
        <v>44</v>
      </c>
      <c r="G75" t="s">
        <v>45</v>
      </c>
      <c r="H75" t="s">
        <v>46</v>
      </c>
      <c r="I75">
        <v>0</v>
      </c>
      <c r="J75" t="s">
        <v>50</v>
      </c>
      <c r="K75" t="s">
        <v>54</v>
      </c>
      <c r="L75" t="str">
        <f t="shared" si="1"/>
        <v>Assets</v>
      </c>
      <c r="M75" t="str">
        <f t="shared" si="2"/>
        <v>Current Assets</v>
      </c>
      <c r="N75" t="str">
        <f t="shared" si="3"/>
        <v>Trade and other receivables</v>
      </c>
      <c r="O75" t="str">
        <f t="shared" si="4"/>
        <v>Trade and other receivables</v>
      </c>
      <c r="P75" t="str">
        <f t="shared" si="5"/>
        <v>Other receivables</v>
      </c>
    </row>
    <row r="76" spans="2:16" ht="15" customHeight="1">
      <c r="B76" t="str">
        <f t="shared" si="0"/>
        <v>Detail</v>
      </c>
      <c r="C76" t="s">
        <v>327</v>
      </c>
      <c r="D76" s="4">
        <v>4349135.1</v>
      </c>
      <c r="E76" s="4">
        <v>8157000.57</v>
      </c>
      <c r="F76" t="s">
        <v>44</v>
      </c>
      <c r="G76" t="s">
        <v>45</v>
      </c>
      <c r="H76" t="s">
        <v>46</v>
      </c>
      <c r="I76">
        <v>0</v>
      </c>
      <c r="J76" t="s">
        <v>50</v>
      </c>
      <c r="K76" t="s">
        <v>54</v>
      </c>
      <c r="L76" t="str">
        <f t="shared" si="1"/>
        <v>Assets</v>
      </c>
      <c r="M76" t="str">
        <f t="shared" si="2"/>
        <v>Current Assets</v>
      </c>
      <c r="N76" t="str">
        <f t="shared" si="3"/>
        <v>Trade and other receivables</v>
      </c>
      <c r="O76" t="str">
        <f t="shared" si="4"/>
        <v>Trade and other receivables</v>
      </c>
      <c r="P76" t="str">
        <f t="shared" si="5"/>
        <v>Other receivables</v>
      </c>
    </row>
    <row r="77" spans="2:16" ht="15" customHeight="1">
      <c r="B77" t="str">
        <f t="shared" si="0"/>
        <v>Detail</v>
      </c>
      <c r="C77" t="s">
        <v>235</v>
      </c>
      <c r="D77" s="4">
        <v>3188271.44</v>
      </c>
      <c r="E77" s="4">
        <v>4073684.35</v>
      </c>
      <c r="F77" t="s">
        <v>44</v>
      </c>
      <c r="G77" t="s">
        <v>45</v>
      </c>
      <c r="H77" t="s">
        <v>46</v>
      </c>
      <c r="I77">
        <v>0</v>
      </c>
      <c r="J77" t="s">
        <v>50</v>
      </c>
      <c r="K77" t="s">
        <v>54</v>
      </c>
      <c r="L77" t="str">
        <f t="shared" si="1"/>
        <v>Assets</v>
      </c>
      <c r="M77" t="str">
        <f t="shared" si="2"/>
        <v>Current Assets</v>
      </c>
      <c r="N77" t="str">
        <f t="shared" si="3"/>
        <v>Trade and other receivables</v>
      </c>
      <c r="O77" t="str">
        <f t="shared" si="4"/>
        <v>Trade and other receivables</v>
      </c>
      <c r="P77" t="str">
        <f t="shared" si="5"/>
        <v>Other receivables</v>
      </c>
    </row>
    <row r="78" spans="2:16" ht="15" customHeight="1">
      <c r="B78" t="str">
        <f t="shared" si="0"/>
        <v>Detail</v>
      </c>
      <c r="C78" t="s">
        <v>328</v>
      </c>
      <c r="D78" s="4">
        <v>1283158.7</v>
      </c>
      <c r="E78" s="4">
        <v>2599027.82</v>
      </c>
      <c r="F78" t="s">
        <v>44</v>
      </c>
      <c r="G78" t="s">
        <v>45</v>
      </c>
      <c r="H78" t="s">
        <v>46</v>
      </c>
      <c r="I78">
        <v>0</v>
      </c>
      <c r="J78" t="s">
        <v>50</v>
      </c>
      <c r="K78" t="s">
        <v>54</v>
      </c>
      <c r="L78" t="str">
        <f t="shared" si="1"/>
        <v>Assets</v>
      </c>
      <c r="M78" t="str">
        <f t="shared" si="2"/>
        <v>Current Assets</v>
      </c>
      <c r="N78" t="str">
        <f t="shared" si="3"/>
        <v>Trade and other receivables</v>
      </c>
      <c r="O78" t="str">
        <f t="shared" si="4"/>
        <v>Trade and other receivables</v>
      </c>
      <c r="P78" t="str">
        <f t="shared" si="5"/>
        <v>Other receivables</v>
      </c>
    </row>
    <row r="79" spans="2:16" ht="15" customHeight="1">
      <c r="B79" t="str">
        <f t="shared" si="0"/>
        <v>Detail</v>
      </c>
      <c r="C79" t="s">
        <v>329</v>
      </c>
      <c r="D79" s="4">
        <v>0</v>
      </c>
      <c r="E79" s="4">
        <v>4387.95</v>
      </c>
      <c r="F79" t="s">
        <v>44</v>
      </c>
      <c r="G79" t="s">
        <v>45</v>
      </c>
      <c r="H79" t="s">
        <v>46</v>
      </c>
      <c r="I79">
        <v>0</v>
      </c>
      <c r="J79" t="s">
        <v>50</v>
      </c>
      <c r="K79" t="s">
        <v>54</v>
      </c>
      <c r="L79" t="str">
        <f t="shared" si="1"/>
        <v>Assets</v>
      </c>
      <c r="M79" t="str">
        <f t="shared" si="2"/>
        <v>Current Assets</v>
      </c>
      <c r="N79" t="str">
        <f t="shared" si="3"/>
        <v>Trade and other receivables</v>
      </c>
      <c r="O79" t="str">
        <f t="shared" si="4"/>
        <v>Trade and other receivables</v>
      </c>
      <c r="P79" t="str">
        <f t="shared" si="5"/>
        <v>Other receivables</v>
      </c>
    </row>
    <row r="80" spans="2:16" ht="15" customHeight="1">
      <c r="B80" t="str">
        <f t="shared" si="0"/>
        <v>Detail</v>
      </c>
      <c r="C80" t="s">
        <v>330</v>
      </c>
      <c r="D80" s="4">
        <v>1010018.96</v>
      </c>
      <c r="E80" s="4">
        <v>711672.57</v>
      </c>
      <c r="F80" t="s">
        <v>44</v>
      </c>
      <c r="G80" t="s">
        <v>45</v>
      </c>
      <c r="H80" t="s">
        <v>46</v>
      </c>
      <c r="I80">
        <v>0</v>
      </c>
      <c r="J80" t="s">
        <v>50</v>
      </c>
      <c r="K80" t="s">
        <v>54</v>
      </c>
      <c r="L80" t="str">
        <f t="shared" si="1"/>
        <v>Assets</v>
      </c>
      <c r="M80" t="str">
        <f t="shared" si="2"/>
        <v>Current Assets</v>
      </c>
      <c r="N80" t="str">
        <f t="shared" si="3"/>
        <v>Trade and other receivables</v>
      </c>
      <c r="O80" t="str">
        <f t="shared" si="4"/>
        <v>Trade and other receivables</v>
      </c>
      <c r="P80" t="str">
        <f t="shared" si="5"/>
        <v>Other receivables</v>
      </c>
    </row>
    <row r="81" spans="2:16" ht="15" customHeight="1">
      <c r="B81" t="str">
        <f t="shared" si="0"/>
        <v>Detail</v>
      </c>
      <c r="C81" t="s">
        <v>331</v>
      </c>
      <c r="D81" s="4">
        <v>0</v>
      </c>
      <c r="E81" s="4">
        <v>36602.2</v>
      </c>
      <c r="F81" t="s">
        <v>44</v>
      </c>
      <c r="G81" t="s">
        <v>45</v>
      </c>
      <c r="H81" t="s">
        <v>46</v>
      </c>
      <c r="I81">
        <v>0</v>
      </c>
      <c r="J81" t="s">
        <v>50</v>
      </c>
      <c r="K81" t="s">
        <v>54</v>
      </c>
      <c r="L81" t="str">
        <f t="shared" si="1"/>
        <v>Assets</v>
      </c>
      <c r="M81" t="str">
        <f t="shared" si="2"/>
        <v>Current Assets</v>
      </c>
      <c r="N81" t="str">
        <f t="shared" si="3"/>
        <v>Trade and other receivables</v>
      </c>
      <c r="O81" t="str">
        <f t="shared" si="4"/>
        <v>Trade and other receivables</v>
      </c>
      <c r="P81" t="str">
        <f t="shared" si="5"/>
        <v>Other receivables</v>
      </c>
    </row>
    <row r="82" spans="2:16" ht="15" customHeight="1">
      <c r="B82" t="str">
        <f t="shared" si="0"/>
        <v>Detail</v>
      </c>
      <c r="C82" t="s">
        <v>59</v>
      </c>
      <c r="D82" s="4">
        <v>-807804.37</v>
      </c>
      <c r="E82" s="4">
        <v>0</v>
      </c>
      <c r="F82" t="s">
        <v>44</v>
      </c>
      <c r="G82" t="s">
        <v>45</v>
      </c>
      <c r="H82" t="s">
        <v>46</v>
      </c>
      <c r="I82">
        <v>0</v>
      </c>
      <c r="J82" t="s">
        <v>50</v>
      </c>
      <c r="K82" t="s">
        <v>54</v>
      </c>
      <c r="L82" t="str">
        <f t="shared" si="1"/>
        <v>Assets</v>
      </c>
      <c r="M82" t="str">
        <f t="shared" si="2"/>
        <v>Current Assets</v>
      </c>
      <c r="N82" t="str">
        <f t="shared" si="3"/>
        <v>Trade and other receivables</v>
      </c>
      <c r="O82" t="str">
        <f t="shared" si="4"/>
        <v>Trade and other receivables</v>
      </c>
      <c r="P82" t="str">
        <f t="shared" si="5"/>
        <v>Other receivables</v>
      </c>
    </row>
    <row r="83" spans="2:16" ht="15" customHeight="1">
      <c r="B83" t="str">
        <f t="shared" si="0"/>
        <v>Detail</v>
      </c>
      <c r="C83" t="s">
        <v>332</v>
      </c>
      <c r="D83" s="4">
        <v>-3889638.01</v>
      </c>
      <c r="E83" s="4">
        <v>-8740366.45</v>
      </c>
      <c r="F83" t="s">
        <v>44</v>
      </c>
      <c r="G83" t="s">
        <v>45</v>
      </c>
      <c r="H83" t="s">
        <v>46</v>
      </c>
      <c r="I83">
        <v>0</v>
      </c>
      <c r="J83" t="s">
        <v>50</v>
      </c>
      <c r="K83" t="s">
        <v>54</v>
      </c>
      <c r="L83" t="str">
        <f t="shared" si="1"/>
        <v>Assets</v>
      </c>
      <c r="M83" t="str">
        <f t="shared" si="2"/>
        <v>Current Assets</v>
      </c>
      <c r="N83" t="str">
        <f t="shared" si="3"/>
        <v>Trade and other receivables</v>
      </c>
      <c r="O83" t="str">
        <f t="shared" si="4"/>
        <v>Trade and other receivables</v>
      </c>
      <c r="P83" t="str">
        <f t="shared" si="5"/>
        <v>Other receivables</v>
      </c>
    </row>
    <row r="84" spans="2:16" ht="15" customHeight="1">
      <c r="B84" t="str">
        <f t="shared" si="0"/>
        <v>Detail</v>
      </c>
      <c r="C84" t="s">
        <v>333</v>
      </c>
      <c r="D84" s="4">
        <v>-3339509.02</v>
      </c>
      <c r="E84" s="4">
        <v>-3719749.71</v>
      </c>
      <c r="F84" t="s">
        <v>44</v>
      </c>
      <c r="G84" t="s">
        <v>45</v>
      </c>
      <c r="H84" t="s">
        <v>46</v>
      </c>
      <c r="I84">
        <v>0</v>
      </c>
      <c r="J84" t="s">
        <v>50</v>
      </c>
      <c r="K84" t="s">
        <v>54</v>
      </c>
      <c r="L84" t="str">
        <f t="shared" si="1"/>
        <v>Assets</v>
      </c>
      <c r="M84" t="str">
        <f t="shared" si="2"/>
        <v>Current Assets</v>
      </c>
      <c r="N84" t="str">
        <f t="shared" si="3"/>
        <v>Trade and other receivables</v>
      </c>
      <c r="O84" t="str">
        <f t="shared" si="4"/>
        <v>Trade and other receivables</v>
      </c>
      <c r="P84" t="str">
        <f t="shared" si="5"/>
        <v>Other receivables</v>
      </c>
    </row>
    <row r="85" spans="2:16" ht="15" customHeight="1">
      <c r="B85" t="str">
        <f t="shared" si="0"/>
        <v>Detail</v>
      </c>
      <c r="C85" t="s">
        <v>334</v>
      </c>
      <c r="D85" s="4">
        <v>-1452546.05</v>
      </c>
      <c r="E85" s="4">
        <v>-2979444.36</v>
      </c>
      <c r="F85" t="s">
        <v>44</v>
      </c>
      <c r="G85" t="s">
        <v>45</v>
      </c>
      <c r="H85" t="s">
        <v>46</v>
      </c>
      <c r="I85">
        <v>0</v>
      </c>
      <c r="J85" t="s">
        <v>50</v>
      </c>
      <c r="K85" t="s">
        <v>54</v>
      </c>
      <c r="L85" t="str">
        <f t="shared" si="1"/>
        <v>Assets</v>
      </c>
      <c r="M85" t="str">
        <f t="shared" si="2"/>
        <v>Current Assets</v>
      </c>
      <c r="N85" t="str">
        <f t="shared" si="3"/>
        <v>Trade and other receivables</v>
      </c>
      <c r="O85" t="str">
        <f t="shared" si="4"/>
        <v>Trade and other receivables</v>
      </c>
      <c r="P85" t="str">
        <f t="shared" si="5"/>
        <v>Other receivables</v>
      </c>
    </row>
    <row r="86" spans="2:16" ht="15" customHeight="1">
      <c r="B86" t="str">
        <f t="shared" si="0"/>
        <v>Detail</v>
      </c>
      <c r="C86" t="s">
        <v>335</v>
      </c>
      <c r="D86" s="4">
        <v>0</v>
      </c>
      <c r="E86" s="4">
        <v>-4387.95</v>
      </c>
      <c r="F86" t="s">
        <v>44</v>
      </c>
      <c r="G86" t="s">
        <v>45</v>
      </c>
      <c r="H86" t="s">
        <v>46</v>
      </c>
      <c r="I86">
        <v>0</v>
      </c>
      <c r="J86" t="s">
        <v>50</v>
      </c>
      <c r="K86" t="s">
        <v>54</v>
      </c>
      <c r="L86" t="str">
        <f t="shared" si="1"/>
        <v>Assets</v>
      </c>
      <c r="M86" t="str">
        <f t="shared" si="2"/>
        <v>Current Assets</v>
      </c>
      <c r="N86" t="str">
        <f t="shared" si="3"/>
        <v>Trade and other receivables</v>
      </c>
      <c r="O86" t="str">
        <f t="shared" si="4"/>
        <v>Trade and other receivables</v>
      </c>
      <c r="P86" t="str">
        <f t="shared" si="5"/>
        <v>Other receivables</v>
      </c>
    </row>
    <row r="87" spans="2:16" ht="15" customHeight="1">
      <c r="B87" t="str">
        <f t="shared" si="0"/>
        <v>Detail</v>
      </c>
      <c r="C87" t="s">
        <v>336</v>
      </c>
      <c r="D87" s="4">
        <v>-997409.8</v>
      </c>
      <c r="E87" s="4">
        <v>-713836.25</v>
      </c>
      <c r="F87" t="s">
        <v>44</v>
      </c>
      <c r="G87" t="s">
        <v>45</v>
      </c>
      <c r="H87" t="s">
        <v>46</v>
      </c>
      <c r="I87">
        <v>0</v>
      </c>
      <c r="J87" t="s">
        <v>50</v>
      </c>
      <c r="K87" t="s">
        <v>54</v>
      </c>
      <c r="L87" t="str">
        <f t="shared" si="1"/>
        <v>Assets</v>
      </c>
      <c r="M87" t="str">
        <f t="shared" si="2"/>
        <v>Current Assets</v>
      </c>
      <c r="N87" t="str">
        <f t="shared" si="3"/>
        <v>Trade and other receivables</v>
      </c>
      <c r="O87" t="str">
        <f t="shared" si="4"/>
        <v>Trade and other receivables</v>
      </c>
      <c r="P87" t="str">
        <f t="shared" si="5"/>
        <v>Other receivables</v>
      </c>
    </row>
    <row r="88" spans="2:16" ht="15" customHeight="1">
      <c r="B88" t="str">
        <f t="shared" si="0"/>
        <v>Detail</v>
      </c>
      <c r="C88" t="s">
        <v>337</v>
      </c>
      <c r="D88" s="4">
        <v>0</v>
      </c>
      <c r="E88" s="4">
        <v>-36602.2</v>
      </c>
      <c r="F88" t="s">
        <v>44</v>
      </c>
      <c r="G88" t="s">
        <v>45</v>
      </c>
      <c r="H88" t="s">
        <v>46</v>
      </c>
      <c r="I88">
        <v>0</v>
      </c>
      <c r="J88" t="s">
        <v>50</v>
      </c>
      <c r="K88" t="s">
        <v>54</v>
      </c>
      <c r="L88" t="str">
        <f t="shared" si="1"/>
        <v>Assets</v>
      </c>
      <c r="M88" t="str">
        <f t="shared" si="2"/>
        <v>Current Assets</v>
      </c>
      <c r="N88" t="str">
        <f t="shared" si="3"/>
        <v>Trade and other receivables</v>
      </c>
      <c r="O88" t="str">
        <f t="shared" si="4"/>
        <v>Trade and other receivables</v>
      </c>
      <c r="P88" t="str">
        <f t="shared" si="5"/>
        <v>Other receivables</v>
      </c>
    </row>
    <row r="89" spans="2:16" ht="15" customHeight="1">
      <c r="B89" t="str">
        <f t="shared" si="0"/>
        <v>Detail</v>
      </c>
      <c r="C89" t="s">
        <v>338</v>
      </c>
      <c r="D89" s="4">
        <v>-643281.31</v>
      </c>
      <c r="E89" s="4">
        <v>-1049185.31</v>
      </c>
      <c r="F89" t="s">
        <v>44</v>
      </c>
      <c r="G89" t="s">
        <v>45</v>
      </c>
      <c r="H89" t="s">
        <v>46</v>
      </c>
      <c r="I89">
        <v>0</v>
      </c>
      <c r="J89" t="s">
        <v>50</v>
      </c>
      <c r="K89" t="s">
        <v>339</v>
      </c>
      <c r="L89" t="str">
        <f t="shared" si="1"/>
        <v>Assets</v>
      </c>
      <c r="M89" t="str">
        <f t="shared" si="2"/>
        <v>Current Assets</v>
      </c>
      <c r="N89" t="str">
        <f t="shared" si="3"/>
        <v>Trade and other receivables</v>
      </c>
      <c r="O89" t="str">
        <f t="shared" si="4"/>
        <v>Trade and other receivables</v>
      </c>
      <c r="P89" t="str">
        <f t="shared" si="5"/>
        <v>CGS Grant income accrued</v>
      </c>
    </row>
    <row r="90" spans="2:16" ht="15" customHeight="1">
      <c r="B90" t="str">
        <f t="shared" si="0"/>
        <v>Detail</v>
      </c>
      <c r="C90" t="s">
        <v>340</v>
      </c>
      <c r="D90" s="4">
        <v>497415.23</v>
      </c>
      <c r="E90" s="4">
        <v>497415.23</v>
      </c>
      <c r="F90" t="s">
        <v>44</v>
      </c>
      <c r="G90" t="s">
        <v>45</v>
      </c>
      <c r="H90" t="s">
        <v>46</v>
      </c>
      <c r="I90" t="s">
        <v>341</v>
      </c>
      <c r="J90" t="s">
        <v>60</v>
      </c>
      <c r="K90" t="s">
        <v>342</v>
      </c>
      <c r="L90" t="str">
        <f t="shared" si="1"/>
        <v>Assets</v>
      </c>
      <c r="M90" t="str">
        <f t="shared" si="2"/>
        <v>Current Assets</v>
      </c>
      <c r="N90" t="str">
        <f t="shared" si="3"/>
        <v>Other financial assets</v>
      </c>
      <c r="O90" t="str">
        <f t="shared" si="4"/>
        <v>Current</v>
      </c>
      <c r="P90" t="str">
        <f t="shared" si="5"/>
        <v>Finance Lease Receivable</v>
      </c>
    </row>
    <row r="91" spans="2:16" ht="15" customHeight="1">
      <c r="B91" t="str">
        <f t="shared" si="0"/>
        <v>Detail</v>
      </c>
      <c r="C91" t="s">
        <v>61</v>
      </c>
      <c r="D91" s="4">
        <v>3414190.84</v>
      </c>
      <c r="E91" s="4">
        <v>4154980.61</v>
      </c>
      <c r="F91" t="s">
        <v>44</v>
      </c>
      <c r="G91" t="s">
        <v>45</v>
      </c>
      <c r="H91" t="s">
        <v>46</v>
      </c>
      <c r="I91" t="s">
        <v>62</v>
      </c>
      <c r="J91" t="s">
        <v>60</v>
      </c>
      <c r="K91" t="s">
        <v>63</v>
      </c>
      <c r="L91" t="str">
        <f t="shared" si="1"/>
        <v>Assets</v>
      </c>
      <c r="M91" t="str">
        <f t="shared" si="2"/>
        <v>Current Assets</v>
      </c>
      <c r="N91" t="str">
        <f t="shared" si="3"/>
        <v>Other non-financial assets</v>
      </c>
      <c r="O91" t="str">
        <f t="shared" si="4"/>
        <v>Current</v>
      </c>
      <c r="P91" t="str">
        <f t="shared" si="5"/>
        <v>Prepayments</v>
      </c>
    </row>
    <row r="92" spans="2:16" ht="15" customHeight="1">
      <c r="B92" t="str">
        <f t="shared" si="0"/>
        <v>Detail</v>
      </c>
      <c r="C92" t="s">
        <v>343</v>
      </c>
      <c r="D92" s="4">
        <v>12725539.5</v>
      </c>
      <c r="E92" s="4">
        <v>12725539.5</v>
      </c>
      <c r="F92" t="s">
        <v>44</v>
      </c>
      <c r="G92" t="s">
        <v>45</v>
      </c>
      <c r="H92" t="s">
        <v>64</v>
      </c>
      <c r="I92" t="s">
        <v>341</v>
      </c>
      <c r="J92" t="s">
        <v>344</v>
      </c>
      <c r="K92" t="s">
        <v>342</v>
      </c>
      <c r="L92" t="str">
        <f t="shared" si="1"/>
        <v>Assets</v>
      </c>
      <c r="M92" t="str">
        <f t="shared" si="2"/>
        <v>Non-Current Assets</v>
      </c>
      <c r="N92" t="str">
        <f t="shared" si="3"/>
        <v>Other financial assets</v>
      </c>
      <c r="O92" t="str">
        <f t="shared" si="4"/>
        <v>Non Current</v>
      </c>
      <c r="P92" t="str">
        <f t="shared" si="5"/>
        <v>Finance Lease Receivable</v>
      </c>
    </row>
    <row r="93" spans="2:16" ht="15" customHeight="1">
      <c r="B93" t="str">
        <f t="shared" si="0"/>
        <v>Detail</v>
      </c>
      <c r="C93" t="s">
        <v>345</v>
      </c>
      <c r="D93" s="4">
        <v>13350.36</v>
      </c>
      <c r="E93" s="4">
        <v>13350.36</v>
      </c>
      <c r="F93" t="s">
        <v>44</v>
      </c>
      <c r="G93" t="s">
        <v>45</v>
      </c>
      <c r="H93" t="s">
        <v>64</v>
      </c>
      <c r="I93" t="s">
        <v>341</v>
      </c>
      <c r="J93" t="s">
        <v>344</v>
      </c>
      <c r="K93" t="s">
        <v>346</v>
      </c>
      <c r="L93" t="str">
        <f t="shared" si="1"/>
        <v>Assets</v>
      </c>
      <c r="M93" t="str">
        <f t="shared" si="2"/>
        <v>Non-Current Assets</v>
      </c>
      <c r="N93" t="str">
        <f t="shared" si="3"/>
        <v>Other financial assets</v>
      </c>
      <c r="O93" t="str">
        <f t="shared" si="4"/>
        <v>Non Current</v>
      </c>
      <c r="P93" t="str">
        <f t="shared" si="5"/>
        <v>Shares - other entities</v>
      </c>
    </row>
    <row r="94" spans="2:16" ht="15" customHeight="1">
      <c r="B94" t="str">
        <f t="shared" si="0"/>
        <v>Detail</v>
      </c>
      <c r="C94" t="s">
        <v>347</v>
      </c>
      <c r="D94" s="4">
        <v>819968.26</v>
      </c>
      <c r="E94" s="4">
        <v>819968.26</v>
      </c>
      <c r="F94" t="s">
        <v>44</v>
      </c>
      <c r="G94" t="s">
        <v>45</v>
      </c>
      <c r="H94" t="s">
        <v>64</v>
      </c>
      <c r="I94" t="s">
        <v>348</v>
      </c>
      <c r="J94">
        <v>0</v>
      </c>
      <c r="K94" t="s">
        <v>349</v>
      </c>
      <c r="L94" t="str">
        <f t="shared" si="1"/>
        <v>Assets</v>
      </c>
      <c r="M94" t="str">
        <f t="shared" si="2"/>
        <v>Non-Current Assets</v>
      </c>
      <c r="N94" t="str">
        <f t="shared" si="3"/>
        <v>Investments</v>
      </c>
      <c r="O94" t="str">
        <f t="shared" si="4"/>
        <v>Investments - Shares and Equities</v>
      </c>
      <c r="P94" t="str">
        <f t="shared" si="5"/>
        <v>Investments - Shares and Equities</v>
      </c>
    </row>
    <row r="95" spans="2:16" ht="15" customHeight="1">
      <c r="B95" t="str">
        <f t="shared" si="0"/>
        <v>Detail</v>
      </c>
      <c r="C95" t="s">
        <v>350</v>
      </c>
      <c r="D95" s="4">
        <v>0</v>
      </c>
      <c r="E95" s="4">
        <v>0</v>
      </c>
      <c r="F95" t="s">
        <v>44</v>
      </c>
      <c r="G95" t="s">
        <v>45</v>
      </c>
      <c r="H95" t="s">
        <v>64</v>
      </c>
      <c r="I95" t="s">
        <v>351</v>
      </c>
      <c r="J95" t="s">
        <v>352</v>
      </c>
      <c r="K95" t="s">
        <v>353</v>
      </c>
      <c r="L95" t="str">
        <f t="shared" si="1"/>
        <v>Assets</v>
      </c>
      <c r="M95" t="str">
        <f t="shared" si="2"/>
        <v>Non-Current Assets</v>
      </c>
      <c r="N95" t="str">
        <f t="shared" si="3"/>
        <v>Investment property</v>
      </c>
      <c r="O95" t="str">
        <f t="shared" si="4"/>
        <v> Investment property</v>
      </c>
      <c r="P95" t="str">
        <f t="shared" si="5"/>
        <v>Investment properties</v>
      </c>
    </row>
    <row r="96" spans="2:16" ht="15" customHeight="1">
      <c r="B96" t="str">
        <f t="shared" si="0"/>
        <v>Detail</v>
      </c>
      <c r="C96" t="s">
        <v>354</v>
      </c>
      <c r="D96" s="4">
        <v>35835000</v>
      </c>
      <c r="E96" s="4">
        <v>35835000</v>
      </c>
      <c r="F96" t="s">
        <v>44</v>
      </c>
      <c r="G96" t="s">
        <v>45</v>
      </c>
      <c r="H96" t="s">
        <v>64</v>
      </c>
      <c r="I96">
        <v>0</v>
      </c>
      <c r="J96" t="s">
        <v>65</v>
      </c>
      <c r="K96" t="s">
        <v>355</v>
      </c>
      <c r="L96" t="str">
        <f t="shared" si="1"/>
        <v>Assets</v>
      </c>
      <c r="M96" t="str">
        <f t="shared" si="2"/>
        <v>Non-Current Assets</v>
      </c>
      <c r="N96" t="str">
        <f t="shared" si="3"/>
        <v>Property, plant and equipment</v>
      </c>
      <c r="O96" t="str">
        <f t="shared" si="4"/>
        <v>Property, plant and equipment</v>
      </c>
      <c r="P96" t="str">
        <f t="shared" si="5"/>
        <v>Land</v>
      </c>
    </row>
    <row r="97" spans="2:16" ht="15" customHeight="1">
      <c r="B97" t="str">
        <f t="shared" si="0"/>
        <v>Detail</v>
      </c>
      <c r="C97" t="s">
        <v>356</v>
      </c>
      <c r="D97" s="4">
        <v>257479627.15</v>
      </c>
      <c r="E97" s="4">
        <v>257477167.15</v>
      </c>
      <c r="F97" t="s">
        <v>44</v>
      </c>
      <c r="G97" t="s">
        <v>45</v>
      </c>
      <c r="H97" t="s">
        <v>64</v>
      </c>
      <c r="I97">
        <v>0</v>
      </c>
      <c r="J97" t="s">
        <v>65</v>
      </c>
      <c r="K97" t="s">
        <v>357</v>
      </c>
      <c r="L97" t="str">
        <f t="shared" si="1"/>
        <v>Assets</v>
      </c>
      <c r="M97" t="str">
        <f t="shared" si="2"/>
        <v>Non-Current Assets</v>
      </c>
      <c r="N97" t="str">
        <f t="shared" si="3"/>
        <v>Property, plant and equipment</v>
      </c>
      <c r="O97" t="str">
        <f t="shared" si="4"/>
        <v>Property, plant and equipment</v>
      </c>
      <c r="P97" t="str">
        <f t="shared" si="5"/>
        <v>Buildings</v>
      </c>
    </row>
    <row r="98" spans="2:16" ht="15" customHeight="1">
      <c r="B98" t="str">
        <f t="shared" si="0"/>
        <v>Detail</v>
      </c>
      <c r="C98" t="s">
        <v>358</v>
      </c>
      <c r="D98" s="4">
        <v>-3988993.56</v>
      </c>
      <c r="E98" s="4">
        <v>-20607.37</v>
      </c>
      <c r="F98" t="s">
        <v>44</v>
      </c>
      <c r="G98" t="s">
        <v>45</v>
      </c>
      <c r="H98" t="s">
        <v>64</v>
      </c>
      <c r="I98">
        <v>0</v>
      </c>
      <c r="J98" t="s">
        <v>65</v>
      </c>
      <c r="K98" t="s">
        <v>357</v>
      </c>
      <c r="L98" t="str">
        <f t="shared" si="1"/>
        <v>Assets</v>
      </c>
      <c r="M98" t="str">
        <f t="shared" si="2"/>
        <v>Non-Current Assets</v>
      </c>
      <c r="N98" t="str">
        <f t="shared" si="3"/>
        <v>Property, plant and equipment</v>
      </c>
      <c r="O98" t="str">
        <f t="shared" si="4"/>
        <v>Property, plant and equipment</v>
      </c>
      <c r="P98" t="str">
        <f t="shared" si="5"/>
        <v>Buildings</v>
      </c>
    </row>
    <row r="99" spans="2:16" ht="15" customHeight="1">
      <c r="B99" t="str">
        <f t="shared" si="0"/>
        <v>Detail</v>
      </c>
      <c r="C99" t="s">
        <v>359</v>
      </c>
      <c r="D99" s="4">
        <v>16031518</v>
      </c>
      <c r="E99" s="4">
        <v>16031518</v>
      </c>
      <c r="F99" t="s">
        <v>44</v>
      </c>
      <c r="G99" t="s">
        <v>45</v>
      </c>
      <c r="H99" t="s">
        <v>64</v>
      </c>
      <c r="I99">
        <v>0</v>
      </c>
      <c r="J99" t="s">
        <v>65</v>
      </c>
      <c r="K99" t="s">
        <v>360</v>
      </c>
      <c r="L99" t="str">
        <f t="shared" si="1"/>
        <v>Assets</v>
      </c>
      <c r="M99" t="str">
        <f t="shared" si="2"/>
        <v>Non-Current Assets</v>
      </c>
      <c r="N99" t="str">
        <f t="shared" si="3"/>
        <v>Property, plant and equipment</v>
      </c>
      <c r="O99" t="str">
        <f t="shared" si="4"/>
        <v>Property, plant and equipment</v>
      </c>
      <c r="P99" t="str">
        <f t="shared" si="5"/>
        <v>Right to receive new and existing accomm</v>
      </c>
    </row>
    <row r="100" spans="2:16" ht="15" customHeight="1">
      <c r="B100" t="str">
        <f t="shared" si="0"/>
        <v>Detail</v>
      </c>
      <c r="C100" t="s">
        <v>361</v>
      </c>
      <c r="D100" s="4">
        <v>12691118.91</v>
      </c>
      <c r="E100" s="4">
        <v>12581085.21</v>
      </c>
      <c r="F100" t="s">
        <v>44</v>
      </c>
      <c r="G100" t="s">
        <v>45</v>
      </c>
      <c r="H100" t="s">
        <v>64</v>
      </c>
      <c r="I100">
        <v>0</v>
      </c>
      <c r="J100" t="s">
        <v>65</v>
      </c>
      <c r="K100" t="s">
        <v>362</v>
      </c>
      <c r="L100" t="str">
        <f t="shared" si="1"/>
        <v>Assets</v>
      </c>
      <c r="M100" t="str">
        <f t="shared" si="2"/>
        <v>Non-Current Assets</v>
      </c>
      <c r="N100" t="str">
        <f t="shared" si="3"/>
        <v>Property, plant and equipment</v>
      </c>
      <c r="O100" t="str">
        <f t="shared" si="4"/>
        <v>Property, plant and equipment</v>
      </c>
      <c r="P100" t="str">
        <f t="shared" si="5"/>
        <v>Infrastructure</v>
      </c>
    </row>
    <row r="101" spans="2:16" ht="15" customHeight="1">
      <c r="B101" t="str">
        <f t="shared" si="0"/>
        <v>Detail</v>
      </c>
      <c r="C101" t="s">
        <v>363</v>
      </c>
      <c r="D101" s="4">
        <v>-873913.45</v>
      </c>
      <c r="E101" s="4">
        <v>-4964.5</v>
      </c>
      <c r="F101" t="s">
        <v>44</v>
      </c>
      <c r="G101" t="s">
        <v>45</v>
      </c>
      <c r="H101" t="s">
        <v>64</v>
      </c>
      <c r="I101">
        <v>0</v>
      </c>
      <c r="J101" t="s">
        <v>65</v>
      </c>
      <c r="K101" t="s">
        <v>362</v>
      </c>
      <c r="L101" t="str">
        <f t="shared" si="1"/>
        <v>Assets</v>
      </c>
      <c r="M101" t="str">
        <f t="shared" si="2"/>
        <v>Non-Current Assets</v>
      </c>
      <c r="N101" t="str">
        <f t="shared" si="3"/>
        <v>Property, plant and equipment</v>
      </c>
      <c r="O101" t="str">
        <f t="shared" si="4"/>
        <v>Property, plant and equipment</v>
      </c>
      <c r="P101" t="str">
        <f t="shared" si="5"/>
        <v>Infrastructure</v>
      </c>
    </row>
    <row r="102" spans="2:16" ht="15" customHeight="1">
      <c r="B102" t="str">
        <f t="shared" si="0"/>
        <v>Detail</v>
      </c>
      <c r="C102" t="s">
        <v>364</v>
      </c>
      <c r="D102" s="4">
        <v>4432467.48</v>
      </c>
      <c r="E102" s="4">
        <v>4432467.48</v>
      </c>
      <c r="F102" t="s">
        <v>44</v>
      </c>
      <c r="G102" t="s">
        <v>45</v>
      </c>
      <c r="H102" t="s">
        <v>64</v>
      </c>
      <c r="I102">
        <v>0</v>
      </c>
      <c r="J102" t="s">
        <v>65</v>
      </c>
      <c r="K102" t="s">
        <v>365</v>
      </c>
      <c r="L102" t="str">
        <f t="shared" si="1"/>
        <v>Assets</v>
      </c>
      <c r="M102" t="str">
        <f t="shared" si="2"/>
        <v>Non-Current Assets</v>
      </c>
      <c r="N102" t="str">
        <f t="shared" si="3"/>
        <v>Property, plant and equipment</v>
      </c>
      <c r="O102" t="str">
        <f t="shared" si="4"/>
        <v>Property, plant and equipment</v>
      </c>
      <c r="P102" t="str">
        <f t="shared" si="5"/>
        <v>Library Collection</v>
      </c>
    </row>
    <row r="103" spans="2:16" ht="15" customHeight="1">
      <c r="B103" t="str">
        <f t="shared" si="0"/>
        <v>Detail</v>
      </c>
      <c r="C103" t="s">
        <v>366</v>
      </c>
      <c r="D103" s="4">
        <v>-1813136.08</v>
      </c>
      <c r="E103" s="4">
        <v>-1554399.86</v>
      </c>
      <c r="F103" t="s">
        <v>44</v>
      </c>
      <c r="G103" t="s">
        <v>45</v>
      </c>
      <c r="H103" t="s">
        <v>64</v>
      </c>
      <c r="I103">
        <v>0</v>
      </c>
      <c r="J103" t="s">
        <v>65</v>
      </c>
      <c r="K103" t="s">
        <v>365</v>
      </c>
      <c r="L103" t="str">
        <f t="shared" si="1"/>
        <v>Assets</v>
      </c>
      <c r="M103" t="str">
        <f t="shared" si="2"/>
        <v>Non-Current Assets</v>
      </c>
      <c r="N103" t="str">
        <f t="shared" si="3"/>
        <v>Property, plant and equipment</v>
      </c>
      <c r="O103" t="str">
        <f t="shared" si="4"/>
        <v>Property, plant and equipment</v>
      </c>
      <c r="P103" t="str">
        <f t="shared" si="5"/>
        <v>Library Collection</v>
      </c>
    </row>
    <row r="104" spans="2:16" ht="15" customHeight="1">
      <c r="B104" t="str">
        <f t="shared" si="0"/>
        <v>Detail</v>
      </c>
      <c r="C104" t="s">
        <v>367</v>
      </c>
      <c r="D104" s="4">
        <v>1744390.91</v>
      </c>
      <c r="E104" s="4">
        <v>1745640.91</v>
      </c>
      <c r="F104" t="s">
        <v>44</v>
      </c>
      <c r="G104" t="s">
        <v>45</v>
      </c>
      <c r="H104" t="s">
        <v>64</v>
      </c>
      <c r="I104">
        <v>0</v>
      </c>
      <c r="J104" t="s">
        <v>65</v>
      </c>
      <c r="K104" t="s">
        <v>368</v>
      </c>
      <c r="L104" t="str">
        <f t="shared" si="1"/>
        <v>Assets</v>
      </c>
      <c r="M104" t="str">
        <f t="shared" si="2"/>
        <v>Non-Current Assets</v>
      </c>
      <c r="N104" t="str">
        <f t="shared" si="3"/>
        <v>Property, plant and equipment</v>
      </c>
      <c r="O104" t="str">
        <f t="shared" si="4"/>
        <v>Property, plant and equipment</v>
      </c>
      <c r="P104" t="str">
        <f t="shared" si="5"/>
        <v>Works of Art</v>
      </c>
    </row>
    <row r="105" spans="2:16" ht="15" customHeight="1">
      <c r="B105" t="str">
        <f t="shared" si="0"/>
        <v>Detail</v>
      </c>
      <c r="C105" t="s">
        <v>369</v>
      </c>
      <c r="D105" s="4">
        <v>0</v>
      </c>
      <c r="E105" s="4">
        <v>241350.14</v>
      </c>
      <c r="F105" t="s">
        <v>44</v>
      </c>
      <c r="G105" t="s">
        <v>45</v>
      </c>
      <c r="H105" t="s">
        <v>64</v>
      </c>
      <c r="I105">
        <v>0</v>
      </c>
      <c r="J105" t="s">
        <v>65</v>
      </c>
      <c r="K105" t="s">
        <v>66</v>
      </c>
      <c r="L105" t="str">
        <f t="shared" si="1"/>
        <v>Assets</v>
      </c>
      <c r="M105" t="str">
        <f t="shared" si="2"/>
        <v>Non-Current Assets</v>
      </c>
      <c r="N105" t="str">
        <f t="shared" si="3"/>
        <v>Property, plant and equipment</v>
      </c>
      <c r="O105" t="str">
        <f t="shared" si="4"/>
        <v>Property, plant and equipment</v>
      </c>
      <c r="P105" t="str">
        <f t="shared" si="5"/>
        <v>WIP</v>
      </c>
    </row>
    <row r="106" spans="2:16" ht="15" customHeight="1">
      <c r="B106" t="str">
        <f t="shared" si="0"/>
        <v>Detail</v>
      </c>
      <c r="C106" t="s">
        <v>67</v>
      </c>
      <c r="D106" s="4">
        <v>69870329.4</v>
      </c>
      <c r="E106" s="4">
        <v>22885276.77</v>
      </c>
      <c r="F106" t="s">
        <v>44</v>
      </c>
      <c r="G106" t="s">
        <v>45</v>
      </c>
      <c r="H106" t="s">
        <v>64</v>
      </c>
      <c r="I106">
        <v>0</v>
      </c>
      <c r="J106" t="s">
        <v>65</v>
      </c>
      <c r="K106" t="s">
        <v>66</v>
      </c>
      <c r="L106" t="str">
        <f t="shared" si="1"/>
        <v>Assets</v>
      </c>
      <c r="M106" t="str">
        <f t="shared" si="2"/>
        <v>Non-Current Assets</v>
      </c>
      <c r="N106" t="str">
        <f t="shared" si="3"/>
        <v>Property, plant and equipment</v>
      </c>
      <c r="O106" t="str">
        <f t="shared" si="4"/>
        <v>Property, plant and equipment</v>
      </c>
      <c r="P106" t="str">
        <f t="shared" si="5"/>
        <v>WIP</v>
      </c>
    </row>
    <row r="107" spans="2:16" ht="15" customHeight="1">
      <c r="B107" t="str">
        <f t="shared" si="0"/>
        <v>Detail</v>
      </c>
      <c r="C107" t="s">
        <v>370</v>
      </c>
      <c r="D107" s="4">
        <v>78267.34</v>
      </c>
      <c r="E107" s="4">
        <v>122529.71</v>
      </c>
      <c r="F107" t="s">
        <v>44</v>
      </c>
      <c r="G107" t="s">
        <v>45</v>
      </c>
      <c r="H107" t="s">
        <v>64</v>
      </c>
      <c r="I107">
        <v>0</v>
      </c>
      <c r="J107" t="s">
        <v>65</v>
      </c>
      <c r="K107" t="s">
        <v>66</v>
      </c>
      <c r="L107" t="str">
        <f t="shared" si="1"/>
        <v>Assets</v>
      </c>
      <c r="M107" t="str">
        <f t="shared" si="2"/>
        <v>Non-Current Assets</v>
      </c>
      <c r="N107" t="str">
        <f t="shared" si="3"/>
        <v>Property, plant and equipment</v>
      </c>
      <c r="O107" t="str">
        <f t="shared" si="4"/>
        <v>Property, plant and equipment</v>
      </c>
      <c r="P107" t="str">
        <f t="shared" si="5"/>
        <v>WIP</v>
      </c>
    </row>
    <row r="108" spans="2:16" ht="15" customHeight="1">
      <c r="B108" t="str">
        <f t="shared" si="0"/>
        <v>Detail</v>
      </c>
      <c r="C108" t="s">
        <v>68</v>
      </c>
      <c r="D108" s="4">
        <v>5592441.52</v>
      </c>
      <c r="E108" s="4">
        <v>5392582.07</v>
      </c>
      <c r="F108" t="s">
        <v>44</v>
      </c>
      <c r="G108" t="s">
        <v>45</v>
      </c>
      <c r="H108" t="s">
        <v>64</v>
      </c>
      <c r="I108">
        <v>0</v>
      </c>
      <c r="J108" t="s">
        <v>65</v>
      </c>
      <c r="K108" t="s">
        <v>69</v>
      </c>
      <c r="L108" t="str">
        <f t="shared" si="1"/>
        <v>Assets</v>
      </c>
      <c r="M108" t="str">
        <f t="shared" si="2"/>
        <v>Non-Current Assets</v>
      </c>
      <c r="N108" t="str">
        <f t="shared" si="3"/>
        <v>Property, plant and equipment</v>
      </c>
      <c r="O108" t="str">
        <f t="shared" si="4"/>
        <v>Property, plant and equipment</v>
      </c>
      <c r="P108" t="str">
        <f t="shared" si="5"/>
        <v>Computer Equipment</v>
      </c>
    </row>
    <row r="109" spans="2:16" ht="15" customHeight="1">
      <c r="B109" t="str">
        <f t="shared" si="0"/>
        <v>Detail</v>
      </c>
      <c r="C109" t="s">
        <v>70</v>
      </c>
      <c r="D109" s="4">
        <v>-4591405.33</v>
      </c>
      <c r="E109" s="4">
        <v>-3907681.1</v>
      </c>
      <c r="F109" t="s">
        <v>44</v>
      </c>
      <c r="G109" t="s">
        <v>45</v>
      </c>
      <c r="H109" t="s">
        <v>64</v>
      </c>
      <c r="I109">
        <v>0</v>
      </c>
      <c r="J109" t="s">
        <v>65</v>
      </c>
      <c r="K109" t="s">
        <v>69</v>
      </c>
      <c r="L109" t="str">
        <f t="shared" si="1"/>
        <v>Assets</v>
      </c>
      <c r="M109" t="str">
        <f t="shared" si="2"/>
        <v>Non-Current Assets</v>
      </c>
      <c r="N109" t="str">
        <f t="shared" si="3"/>
        <v>Property, plant and equipment</v>
      </c>
      <c r="O109" t="str">
        <f t="shared" si="4"/>
        <v>Property, plant and equipment</v>
      </c>
      <c r="P109" t="str">
        <f t="shared" si="5"/>
        <v>Computer Equipment</v>
      </c>
    </row>
    <row r="110" spans="2:16" ht="15" customHeight="1">
      <c r="B110" t="str">
        <f t="shared" si="0"/>
        <v>Detail</v>
      </c>
      <c r="C110" t="s">
        <v>371</v>
      </c>
      <c r="D110" s="4">
        <v>596481.83</v>
      </c>
      <c r="E110" s="4">
        <v>596481.83</v>
      </c>
      <c r="F110" t="s">
        <v>44</v>
      </c>
      <c r="G110" t="s">
        <v>45</v>
      </c>
      <c r="H110" t="s">
        <v>64</v>
      </c>
      <c r="I110">
        <v>0</v>
      </c>
      <c r="J110" t="s">
        <v>65</v>
      </c>
      <c r="K110" t="s">
        <v>372</v>
      </c>
      <c r="L110" t="str">
        <f t="shared" si="1"/>
        <v>Assets</v>
      </c>
      <c r="M110" t="str">
        <f t="shared" si="2"/>
        <v>Non-Current Assets</v>
      </c>
      <c r="N110" t="str">
        <f t="shared" si="3"/>
        <v>Property, plant and equipment</v>
      </c>
      <c r="O110" t="str">
        <f t="shared" si="4"/>
        <v>Property, plant and equipment</v>
      </c>
      <c r="P110" t="str">
        <f t="shared" si="5"/>
        <v>Motor Vehicle</v>
      </c>
    </row>
    <row r="111" spans="2:16" ht="15" customHeight="1">
      <c r="B111" t="str">
        <f t="shared" si="0"/>
        <v>Detail</v>
      </c>
      <c r="C111" t="s">
        <v>373</v>
      </c>
      <c r="D111" s="4">
        <v>-596481.83</v>
      </c>
      <c r="E111" s="4">
        <v>-596481.83</v>
      </c>
      <c r="F111" t="s">
        <v>44</v>
      </c>
      <c r="G111" t="s">
        <v>45</v>
      </c>
      <c r="H111" t="s">
        <v>64</v>
      </c>
      <c r="I111">
        <v>0</v>
      </c>
      <c r="J111" t="s">
        <v>65</v>
      </c>
      <c r="K111" t="s">
        <v>372</v>
      </c>
      <c r="L111" t="str">
        <f t="shared" si="1"/>
        <v>Assets</v>
      </c>
      <c r="M111" t="str">
        <f t="shared" si="2"/>
        <v>Non-Current Assets</v>
      </c>
      <c r="N111" t="str">
        <f t="shared" si="3"/>
        <v>Property, plant and equipment</v>
      </c>
      <c r="O111" t="str">
        <f t="shared" si="4"/>
        <v>Property, plant and equipment</v>
      </c>
      <c r="P111" t="str">
        <f t="shared" si="5"/>
        <v>Motor Vehicle</v>
      </c>
    </row>
    <row r="112" spans="2:16" ht="15" customHeight="1">
      <c r="B112" t="str">
        <f t="shared" si="0"/>
        <v>Detail</v>
      </c>
      <c r="C112" t="s">
        <v>71</v>
      </c>
      <c r="D112" s="4">
        <v>20751110.11</v>
      </c>
      <c r="E112" s="4">
        <v>19705666.63</v>
      </c>
      <c r="F112" t="s">
        <v>44</v>
      </c>
      <c r="G112" t="s">
        <v>45</v>
      </c>
      <c r="H112" t="s">
        <v>64</v>
      </c>
      <c r="I112">
        <v>0</v>
      </c>
      <c r="J112" t="s">
        <v>65</v>
      </c>
      <c r="K112" t="s">
        <v>72</v>
      </c>
      <c r="L112" t="str">
        <f t="shared" si="1"/>
        <v>Assets</v>
      </c>
      <c r="M112" t="str">
        <f t="shared" si="2"/>
        <v>Non-Current Assets</v>
      </c>
      <c r="N112" t="str">
        <f t="shared" si="3"/>
        <v>Property, plant and equipment</v>
      </c>
      <c r="O112" t="str">
        <f t="shared" si="4"/>
        <v>Property, plant and equipment</v>
      </c>
      <c r="P112" t="str">
        <f t="shared" si="5"/>
        <v>Equipment</v>
      </c>
    </row>
    <row r="113" spans="2:16" ht="15" customHeight="1">
      <c r="B113" t="str">
        <f t="shared" si="0"/>
        <v>Detail</v>
      </c>
      <c r="C113" t="s">
        <v>73</v>
      </c>
      <c r="D113" s="4">
        <v>-15632242.88</v>
      </c>
      <c r="E113" s="4">
        <v>-14030558.9</v>
      </c>
      <c r="F113" t="s">
        <v>44</v>
      </c>
      <c r="G113" t="s">
        <v>45</v>
      </c>
      <c r="H113" t="s">
        <v>64</v>
      </c>
      <c r="I113">
        <v>0</v>
      </c>
      <c r="J113" t="s">
        <v>65</v>
      </c>
      <c r="K113" t="s">
        <v>72</v>
      </c>
      <c r="L113" t="str">
        <f t="shared" si="1"/>
        <v>Assets</v>
      </c>
      <c r="M113" t="str">
        <f t="shared" si="2"/>
        <v>Non-Current Assets</v>
      </c>
      <c r="N113" t="str">
        <f t="shared" si="3"/>
        <v>Property, plant and equipment</v>
      </c>
      <c r="O113" t="str">
        <f t="shared" si="4"/>
        <v>Property, plant and equipment</v>
      </c>
      <c r="P113" t="str">
        <f t="shared" si="5"/>
        <v>Equipment</v>
      </c>
    </row>
    <row r="114" spans="2:16" ht="15" customHeight="1">
      <c r="B114" t="str">
        <f t="shared" si="0"/>
        <v>Detail</v>
      </c>
      <c r="C114" t="s">
        <v>374</v>
      </c>
      <c r="D114" s="4">
        <v>28519030.45</v>
      </c>
      <c r="E114" s="4">
        <v>27958190.87</v>
      </c>
      <c r="F114" t="s">
        <v>44</v>
      </c>
      <c r="G114" t="s">
        <v>45</v>
      </c>
      <c r="H114" t="s">
        <v>64</v>
      </c>
      <c r="I114">
        <v>0</v>
      </c>
      <c r="J114" t="s">
        <v>65</v>
      </c>
      <c r="K114" t="s">
        <v>375</v>
      </c>
      <c r="L114" t="str">
        <f t="shared" si="1"/>
        <v>Assets</v>
      </c>
      <c r="M114" t="str">
        <f t="shared" si="2"/>
        <v>Non-Current Assets</v>
      </c>
      <c r="N114" t="str">
        <f t="shared" si="3"/>
        <v>Property, plant and equipment</v>
      </c>
      <c r="O114" t="str">
        <f t="shared" si="4"/>
        <v>Property, plant and equipment</v>
      </c>
      <c r="P114" t="str">
        <f t="shared" si="5"/>
        <v>Fixtures and Fittings</v>
      </c>
    </row>
    <row r="115" spans="2:16" ht="15" customHeight="1">
      <c r="B115" t="str">
        <f aca="true" t="shared" si="6" ref="B115:B178">IF(ISBLANK(C115),"Header","Detail")</f>
        <v>Detail</v>
      </c>
      <c r="C115" t="s">
        <v>376</v>
      </c>
      <c r="D115" s="4">
        <v>-4086464.21</v>
      </c>
      <c r="E115" s="4">
        <v>-2819493.24</v>
      </c>
      <c r="F115" t="s">
        <v>44</v>
      </c>
      <c r="G115" t="s">
        <v>45</v>
      </c>
      <c r="H115" t="s">
        <v>64</v>
      </c>
      <c r="I115">
        <v>0</v>
      </c>
      <c r="J115" t="s">
        <v>65</v>
      </c>
      <c r="K115" t="s">
        <v>375</v>
      </c>
      <c r="L115" t="str">
        <f aca="true" t="shared" si="7" ref="L115:L178">IF(G115=0,M115,G115)</f>
        <v>Assets</v>
      </c>
      <c r="M115" t="str">
        <f aca="true" t="shared" si="8" ref="M115:M178">IF(H115=0,N115,H115)</f>
        <v>Non-Current Assets</v>
      </c>
      <c r="N115" t="str">
        <f aca="true" t="shared" si="9" ref="N115:N178">IF(I115=0,O115,I115)</f>
        <v>Property, plant and equipment</v>
      </c>
      <c r="O115" t="str">
        <f aca="true" t="shared" si="10" ref="O115:O178">IF(J115=0,P115,J115)</f>
        <v>Property, plant and equipment</v>
      </c>
      <c r="P115" t="str">
        <f aca="true" t="shared" si="11" ref="P115:P178">+K115</f>
        <v>Fixtures and Fittings</v>
      </c>
    </row>
    <row r="116" spans="2:16" ht="15" customHeight="1">
      <c r="B116" t="str">
        <f t="shared" si="6"/>
        <v>Detail</v>
      </c>
      <c r="C116" t="s">
        <v>377</v>
      </c>
      <c r="D116" s="4">
        <v>16719709.09</v>
      </c>
      <c r="E116" s="4">
        <v>16202946.24</v>
      </c>
      <c r="F116" t="s">
        <v>44</v>
      </c>
      <c r="G116" t="s">
        <v>45</v>
      </c>
      <c r="H116" t="s">
        <v>64</v>
      </c>
      <c r="I116" t="s">
        <v>378</v>
      </c>
      <c r="J116">
        <v>0</v>
      </c>
      <c r="K116" t="s">
        <v>379</v>
      </c>
      <c r="L116" t="str">
        <f t="shared" si="7"/>
        <v>Assets</v>
      </c>
      <c r="M116" t="str">
        <f t="shared" si="8"/>
        <v>Non-Current Assets</v>
      </c>
      <c r="N116" t="str">
        <f t="shared" si="9"/>
        <v>Intangible assets</v>
      </c>
      <c r="O116" t="str">
        <f t="shared" si="10"/>
        <v>Computer Software</v>
      </c>
      <c r="P116" t="str">
        <f t="shared" si="11"/>
        <v>Computer Software</v>
      </c>
    </row>
    <row r="117" spans="2:16" ht="15" customHeight="1">
      <c r="B117" t="str">
        <f t="shared" si="6"/>
        <v>Detail</v>
      </c>
      <c r="C117" t="s">
        <v>380</v>
      </c>
      <c r="D117" s="4">
        <v>-12804097.65</v>
      </c>
      <c r="E117" s="4">
        <v>-11906719.47</v>
      </c>
      <c r="F117" t="s">
        <v>44</v>
      </c>
      <c r="G117" t="s">
        <v>45</v>
      </c>
      <c r="H117" t="s">
        <v>64</v>
      </c>
      <c r="I117" t="s">
        <v>378</v>
      </c>
      <c r="J117">
        <v>0</v>
      </c>
      <c r="K117" t="s">
        <v>379</v>
      </c>
      <c r="L117" t="str">
        <f t="shared" si="7"/>
        <v>Assets</v>
      </c>
      <c r="M117" t="str">
        <f t="shared" si="8"/>
        <v>Non-Current Assets</v>
      </c>
      <c r="N117" t="str">
        <f t="shared" si="9"/>
        <v>Intangible assets</v>
      </c>
      <c r="O117" t="str">
        <f t="shared" si="10"/>
        <v>Computer Software</v>
      </c>
      <c r="P117" t="str">
        <f t="shared" si="11"/>
        <v>Computer Software</v>
      </c>
    </row>
    <row r="118" spans="2:16" ht="15" customHeight="1">
      <c r="B118" t="str">
        <f t="shared" si="6"/>
        <v>Detail</v>
      </c>
      <c r="C118" t="s">
        <v>381</v>
      </c>
      <c r="D118" s="4">
        <v>1783639.31</v>
      </c>
      <c r="E118" s="4">
        <v>1783639.31</v>
      </c>
      <c r="F118" t="s">
        <v>44</v>
      </c>
      <c r="G118" t="s">
        <v>45</v>
      </c>
      <c r="H118" t="s">
        <v>64</v>
      </c>
      <c r="I118" t="s">
        <v>378</v>
      </c>
      <c r="J118">
        <v>0</v>
      </c>
      <c r="K118" t="s">
        <v>382</v>
      </c>
      <c r="L118" t="str">
        <f t="shared" si="7"/>
        <v>Assets</v>
      </c>
      <c r="M118" t="str">
        <f t="shared" si="8"/>
        <v>Non-Current Assets</v>
      </c>
      <c r="N118" t="str">
        <f t="shared" si="9"/>
        <v>Intangible assets</v>
      </c>
      <c r="O118" t="str">
        <f t="shared" si="10"/>
        <v>Strategic Initiatives</v>
      </c>
      <c r="P118" t="str">
        <f t="shared" si="11"/>
        <v>Strategic Initiatives</v>
      </c>
    </row>
    <row r="119" spans="2:16" ht="15" customHeight="1">
      <c r="B119" t="str">
        <f t="shared" si="6"/>
        <v>Detail</v>
      </c>
      <c r="C119" t="s">
        <v>383</v>
      </c>
      <c r="D119" s="4">
        <v>-676367.42</v>
      </c>
      <c r="E119" s="4">
        <v>-438874.6</v>
      </c>
      <c r="F119" t="s">
        <v>44</v>
      </c>
      <c r="G119" t="s">
        <v>45</v>
      </c>
      <c r="H119" t="s">
        <v>64</v>
      </c>
      <c r="I119" t="s">
        <v>378</v>
      </c>
      <c r="J119">
        <v>0</v>
      </c>
      <c r="K119" t="s">
        <v>382</v>
      </c>
      <c r="L119" t="str">
        <f t="shared" si="7"/>
        <v>Assets</v>
      </c>
      <c r="M119" t="str">
        <f t="shared" si="8"/>
        <v>Non-Current Assets</v>
      </c>
      <c r="N119" t="str">
        <f t="shared" si="9"/>
        <v>Intangible assets</v>
      </c>
      <c r="O119" t="str">
        <f t="shared" si="10"/>
        <v>Strategic Initiatives</v>
      </c>
      <c r="P119" t="str">
        <f t="shared" si="11"/>
        <v>Strategic Initiatives</v>
      </c>
    </row>
    <row r="120" spans="2:16" ht="15" customHeight="1">
      <c r="B120" t="str">
        <f t="shared" si="6"/>
        <v>Detail</v>
      </c>
      <c r="C120" t="s">
        <v>74</v>
      </c>
      <c r="D120" s="4">
        <v>-299730.24</v>
      </c>
      <c r="E120" s="4">
        <v>-635393.03</v>
      </c>
      <c r="F120" t="s">
        <v>44</v>
      </c>
      <c r="G120" t="s">
        <v>75</v>
      </c>
      <c r="H120" t="s">
        <v>76</v>
      </c>
      <c r="I120">
        <v>0</v>
      </c>
      <c r="J120" t="s">
        <v>77</v>
      </c>
      <c r="K120" t="s">
        <v>78</v>
      </c>
      <c r="L120" t="str">
        <f t="shared" si="7"/>
        <v>Liabilities</v>
      </c>
      <c r="M120" t="str">
        <f t="shared" si="8"/>
        <v>Current Liabilities</v>
      </c>
      <c r="N120" t="str">
        <f t="shared" si="9"/>
        <v>Trade and other payables</v>
      </c>
      <c r="O120" t="str">
        <f t="shared" si="10"/>
        <v>Trade and other payables</v>
      </c>
      <c r="P120" t="str">
        <f t="shared" si="11"/>
        <v>Payables</v>
      </c>
    </row>
    <row r="121" spans="2:16" ht="15" customHeight="1">
      <c r="B121" t="str">
        <f t="shared" si="6"/>
        <v>Detail</v>
      </c>
      <c r="C121" t="s">
        <v>384</v>
      </c>
      <c r="D121" s="4">
        <v>-7973629.16</v>
      </c>
      <c r="E121" s="4">
        <v>-5624423.28</v>
      </c>
      <c r="F121" t="s">
        <v>44</v>
      </c>
      <c r="G121" t="s">
        <v>75</v>
      </c>
      <c r="H121" t="s">
        <v>76</v>
      </c>
      <c r="I121">
        <v>0</v>
      </c>
      <c r="J121" t="s">
        <v>77</v>
      </c>
      <c r="K121" t="s">
        <v>78</v>
      </c>
      <c r="L121" t="str">
        <f t="shared" si="7"/>
        <v>Liabilities</v>
      </c>
      <c r="M121" t="str">
        <f t="shared" si="8"/>
        <v>Current Liabilities</v>
      </c>
      <c r="N121" t="str">
        <f t="shared" si="9"/>
        <v>Trade and other payables</v>
      </c>
      <c r="O121" t="str">
        <f t="shared" si="10"/>
        <v>Trade and other payables</v>
      </c>
      <c r="P121" t="str">
        <f t="shared" si="11"/>
        <v>Payables</v>
      </c>
    </row>
    <row r="122" spans="2:16" ht="15" customHeight="1">
      <c r="B122" t="str">
        <f t="shared" si="6"/>
        <v>Detail</v>
      </c>
      <c r="C122" t="s">
        <v>385</v>
      </c>
      <c r="D122" s="4">
        <v>-69866.57</v>
      </c>
      <c r="E122" s="4">
        <v>-57252.93</v>
      </c>
      <c r="F122" t="s">
        <v>44</v>
      </c>
      <c r="G122" t="s">
        <v>75</v>
      </c>
      <c r="H122" t="s">
        <v>76</v>
      </c>
      <c r="I122">
        <v>0</v>
      </c>
      <c r="J122" t="s">
        <v>77</v>
      </c>
      <c r="K122" t="s">
        <v>78</v>
      </c>
      <c r="L122" t="str">
        <f t="shared" si="7"/>
        <v>Liabilities</v>
      </c>
      <c r="M122" t="str">
        <f t="shared" si="8"/>
        <v>Current Liabilities</v>
      </c>
      <c r="N122" t="str">
        <f t="shared" si="9"/>
        <v>Trade and other payables</v>
      </c>
      <c r="O122" t="str">
        <f t="shared" si="10"/>
        <v>Trade and other payables</v>
      </c>
      <c r="P122" t="str">
        <f t="shared" si="11"/>
        <v>Payables</v>
      </c>
    </row>
    <row r="123" spans="2:16" ht="15" customHeight="1">
      <c r="B123" t="str">
        <f t="shared" si="6"/>
        <v>Detail</v>
      </c>
      <c r="C123" t="s">
        <v>386</v>
      </c>
      <c r="D123" s="4">
        <v>0</v>
      </c>
      <c r="E123" s="4">
        <v>0</v>
      </c>
      <c r="F123" t="s">
        <v>44</v>
      </c>
      <c r="G123" t="s">
        <v>75</v>
      </c>
      <c r="H123" t="s">
        <v>76</v>
      </c>
      <c r="I123">
        <v>0</v>
      </c>
      <c r="J123" t="s">
        <v>77</v>
      </c>
      <c r="K123" t="s">
        <v>78</v>
      </c>
      <c r="L123" t="str">
        <f t="shared" si="7"/>
        <v>Liabilities</v>
      </c>
      <c r="M123" t="str">
        <f t="shared" si="8"/>
        <v>Current Liabilities</v>
      </c>
      <c r="N123" t="str">
        <f t="shared" si="9"/>
        <v>Trade and other payables</v>
      </c>
      <c r="O123" t="str">
        <f t="shared" si="10"/>
        <v>Trade and other payables</v>
      </c>
      <c r="P123" t="str">
        <f t="shared" si="11"/>
        <v>Payables</v>
      </c>
    </row>
    <row r="124" spans="2:16" ht="15" customHeight="1">
      <c r="B124" t="str">
        <f t="shared" si="6"/>
        <v>Detail</v>
      </c>
      <c r="C124" t="s">
        <v>236</v>
      </c>
      <c r="D124" s="4">
        <v>-953647.92</v>
      </c>
      <c r="E124" s="4">
        <v>-91775.8</v>
      </c>
      <c r="F124" t="s">
        <v>44</v>
      </c>
      <c r="G124" t="s">
        <v>75</v>
      </c>
      <c r="H124" t="s">
        <v>76</v>
      </c>
      <c r="I124">
        <v>0</v>
      </c>
      <c r="J124" t="s">
        <v>77</v>
      </c>
      <c r="K124" t="s">
        <v>78</v>
      </c>
      <c r="L124" t="str">
        <f t="shared" si="7"/>
        <v>Liabilities</v>
      </c>
      <c r="M124" t="str">
        <f t="shared" si="8"/>
        <v>Current Liabilities</v>
      </c>
      <c r="N124" t="str">
        <f t="shared" si="9"/>
        <v>Trade and other payables</v>
      </c>
      <c r="O124" t="str">
        <f t="shared" si="10"/>
        <v>Trade and other payables</v>
      </c>
      <c r="P124" t="str">
        <f t="shared" si="11"/>
        <v>Payables</v>
      </c>
    </row>
    <row r="125" spans="2:16" ht="15" customHeight="1">
      <c r="B125" t="str">
        <f t="shared" si="6"/>
        <v>Detail</v>
      </c>
      <c r="C125" t="s">
        <v>387</v>
      </c>
      <c r="D125" s="4">
        <v>0</v>
      </c>
      <c r="E125" s="4">
        <v>0</v>
      </c>
      <c r="F125" t="s">
        <v>44</v>
      </c>
      <c r="G125" t="s">
        <v>75</v>
      </c>
      <c r="H125" t="s">
        <v>76</v>
      </c>
      <c r="I125">
        <v>0</v>
      </c>
      <c r="J125" t="s">
        <v>77</v>
      </c>
      <c r="K125" t="s">
        <v>78</v>
      </c>
      <c r="L125" t="str">
        <f t="shared" si="7"/>
        <v>Liabilities</v>
      </c>
      <c r="M125" t="str">
        <f t="shared" si="8"/>
        <v>Current Liabilities</v>
      </c>
      <c r="N125" t="str">
        <f t="shared" si="9"/>
        <v>Trade and other payables</v>
      </c>
      <c r="O125" t="str">
        <f t="shared" si="10"/>
        <v>Trade and other payables</v>
      </c>
      <c r="P125" t="str">
        <f t="shared" si="11"/>
        <v>Payables</v>
      </c>
    </row>
    <row r="126" spans="2:16" ht="15" customHeight="1">
      <c r="B126" t="str">
        <f t="shared" si="6"/>
        <v>Detail</v>
      </c>
      <c r="C126" t="s">
        <v>79</v>
      </c>
      <c r="D126" s="4">
        <v>74639.84</v>
      </c>
      <c r="E126" s="4">
        <v>2252443.3</v>
      </c>
      <c r="F126" t="s">
        <v>44</v>
      </c>
      <c r="G126" t="s">
        <v>75</v>
      </c>
      <c r="H126" t="s">
        <v>76</v>
      </c>
      <c r="I126">
        <v>0</v>
      </c>
      <c r="J126" t="s">
        <v>77</v>
      </c>
      <c r="K126" t="s">
        <v>78</v>
      </c>
      <c r="L126" t="str">
        <f t="shared" si="7"/>
        <v>Liabilities</v>
      </c>
      <c r="M126" t="str">
        <f t="shared" si="8"/>
        <v>Current Liabilities</v>
      </c>
      <c r="N126" t="str">
        <f t="shared" si="9"/>
        <v>Trade and other payables</v>
      </c>
      <c r="O126" t="str">
        <f t="shared" si="10"/>
        <v>Trade and other payables</v>
      </c>
      <c r="P126" t="str">
        <f t="shared" si="11"/>
        <v>Payables</v>
      </c>
    </row>
    <row r="127" spans="2:16" ht="15" customHeight="1">
      <c r="B127" t="str">
        <f t="shared" si="6"/>
        <v>Detail</v>
      </c>
      <c r="C127" t="s">
        <v>388</v>
      </c>
      <c r="D127" s="4">
        <v>0</v>
      </c>
      <c r="E127" s="4">
        <v>0</v>
      </c>
      <c r="F127" t="s">
        <v>44</v>
      </c>
      <c r="G127" t="s">
        <v>75</v>
      </c>
      <c r="H127" t="s">
        <v>76</v>
      </c>
      <c r="I127">
        <v>0</v>
      </c>
      <c r="J127" t="s">
        <v>77</v>
      </c>
      <c r="K127" t="s">
        <v>78</v>
      </c>
      <c r="L127" t="str">
        <f t="shared" si="7"/>
        <v>Liabilities</v>
      </c>
      <c r="M127" t="str">
        <f t="shared" si="8"/>
        <v>Current Liabilities</v>
      </c>
      <c r="N127" t="str">
        <f t="shared" si="9"/>
        <v>Trade and other payables</v>
      </c>
      <c r="O127" t="str">
        <f t="shared" si="10"/>
        <v>Trade and other payables</v>
      </c>
      <c r="P127" t="str">
        <f t="shared" si="11"/>
        <v>Payables</v>
      </c>
    </row>
    <row r="128" spans="2:16" ht="15" customHeight="1">
      <c r="B128" t="str">
        <f t="shared" si="6"/>
        <v>Detail</v>
      </c>
      <c r="C128" t="s">
        <v>389</v>
      </c>
      <c r="D128" s="4">
        <v>56502.05</v>
      </c>
      <c r="E128" s="4">
        <v>-42856.9</v>
      </c>
      <c r="F128" t="s">
        <v>44</v>
      </c>
      <c r="G128" t="s">
        <v>75</v>
      </c>
      <c r="H128" t="s">
        <v>76</v>
      </c>
      <c r="I128">
        <v>0</v>
      </c>
      <c r="J128" t="s">
        <v>77</v>
      </c>
      <c r="K128" t="s">
        <v>78</v>
      </c>
      <c r="L128" t="str">
        <f t="shared" si="7"/>
        <v>Liabilities</v>
      </c>
      <c r="M128" t="str">
        <f t="shared" si="8"/>
        <v>Current Liabilities</v>
      </c>
      <c r="N128" t="str">
        <f t="shared" si="9"/>
        <v>Trade and other payables</v>
      </c>
      <c r="O128" t="str">
        <f t="shared" si="10"/>
        <v>Trade and other payables</v>
      </c>
      <c r="P128" t="str">
        <f t="shared" si="11"/>
        <v>Payables</v>
      </c>
    </row>
    <row r="129" spans="2:16" ht="15" customHeight="1">
      <c r="B129" t="str">
        <f t="shared" si="6"/>
        <v>Detail</v>
      </c>
      <c r="C129" t="s">
        <v>390</v>
      </c>
      <c r="D129" s="4">
        <v>-318060.99</v>
      </c>
      <c r="E129" s="4">
        <v>-489352.88</v>
      </c>
      <c r="F129" t="s">
        <v>44</v>
      </c>
      <c r="G129" t="s">
        <v>75</v>
      </c>
      <c r="H129" t="s">
        <v>76</v>
      </c>
      <c r="I129">
        <v>0</v>
      </c>
      <c r="J129" t="s">
        <v>77</v>
      </c>
      <c r="K129" t="s">
        <v>78</v>
      </c>
      <c r="L129" t="str">
        <f t="shared" si="7"/>
        <v>Liabilities</v>
      </c>
      <c r="M129" t="str">
        <f t="shared" si="8"/>
        <v>Current Liabilities</v>
      </c>
      <c r="N129" t="str">
        <f t="shared" si="9"/>
        <v>Trade and other payables</v>
      </c>
      <c r="O129" t="str">
        <f t="shared" si="10"/>
        <v>Trade and other payables</v>
      </c>
      <c r="P129" t="str">
        <f t="shared" si="11"/>
        <v>Payables</v>
      </c>
    </row>
    <row r="130" spans="2:16" ht="15" customHeight="1">
      <c r="B130" t="str">
        <f t="shared" si="6"/>
        <v>Detail</v>
      </c>
      <c r="C130" t="s">
        <v>237</v>
      </c>
      <c r="D130" s="4">
        <v>6674.61</v>
      </c>
      <c r="E130" s="4">
        <v>52655.51</v>
      </c>
      <c r="F130" t="s">
        <v>44</v>
      </c>
      <c r="G130" t="s">
        <v>75</v>
      </c>
      <c r="H130" t="s">
        <v>76</v>
      </c>
      <c r="I130">
        <v>0</v>
      </c>
      <c r="J130" t="s">
        <v>77</v>
      </c>
      <c r="K130" t="s">
        <v>78</v>
      </c>
      <c r="L130" t="str">
        <f t="shared" si="7"/>
        <v>Liabilities</v>
      </c>
      <c r="M130" t="str">
        <f t="shared" si="8"/>
        <v>Current Liabilities</v>
      </c>
      <c r="N130" t="str">
        <f t="shared" si="9"/>
        <v>Trade and other payables</v>
      </c>
      <c r="O130" t="str">
        <f t="shared" si="10"/>
        <v>Trade and other payables</v>
      </c>
      <c r="P130" t="str">
        <f t="shared" si="11"/>
        <v>Payables</v>
      </c>
    </row>
    <row r="131" spans="2:16" ht="15" customHeight="1">
      <c r="B131" t="str">
        <f t="shared" si="6"/>
        <v>Detail</v>
      </c>
      <c r="C131" t="s">
        <v>391</v>
      </c>
      <c r="D131" s="4">
        <v>-270234.77</v>
      </c>
      <c r="E131" s="4">
        <v>-262927.97</v>
      </c>
      <c r="F131" t="s">
        <v>44</v>
      </c>
      <c r="G131" t="s">
        <v>75</v>
      </c>
      <c r="H131" t="s">
        <v>76</v>
      </c>
      <c r="I131">
        <v>0</v>
      </c>
      <c r="J131" t="s">
        <v>77</v>
      </c>
      <c r="K131" t="s">
        <v>78</v>
      </c>
      <c r="L131" t="str">
        <f t="shared" si="7"/>
        <v>Liabilities</v>
      </c>
      <c r="M131" t="str">
        <f t="shared" si="8"/>
        <v>Current Liabilities</v>
      </c>
      <c r="N131" t="str">
        <f t="shared" si="9"/>
        <v>Trade and other payables</v>
      </c>
      <c r="O131" t="str">
        <f t="shared" si="10"/>
        <v>Trade and other payables</v>
      </c>
      <c r="P131" t="str">
        <f t="shared" si="11"/>
        <v>Payables</v>
      </c>
    </row>
    <row r="132" spans="2:16" ht="15" customHeight="1">
      <c r="B132" t="str">
        <f t="shared" si="6"/>
        <v>Detail</v>
      </c>
      <c r="C132" t="s">
        <v>392</v>
      </c>
      <c r="D132" s="4">
        <v>-3300876.7</v>
      </c>
      <c r="E132" s="4">
        <v>-1618690.25</v>
      </c>
      <c r="F132" t="s">
        <v>49</v>
      </c>
      <c r="G132" t="s">
        <v>75</v>
      </c>
      <c r="H132" t="s">
        <v>76</v>
      </c>
      <c r="I132">
        <v>0</v>
      </c>
      <c r="J132" t="s">
        <v>77</v>
      </c>
      <c r="K132" t="s">
        <v>78</v>
      </c>
      <c r="L132" t="str">
        <f t="shared" si="7"/>
        <v>Liabilities</v>
      </c>
      <c r="M132" t="str">
        <f t="shared" si="8"/>
        <v>Current Liabilities</v>
      </c>
      <c r="N132" t="str">
        <f t="shared" si="9"/>
        <v>Trade and other payables</v>
      </c>
      <c r="O132" t="str">
        <f t="shared" si="10"/>
        <v>Trade and other payables</v>
      </c>
      <c r="P132" t="str">
        <f t="shared" si="11"/>
        <v>Payables</v>
      </c>
    </row>
    <row r="133" spans="2:16" ht="15" customHeight="1">
      <c r="B133" t="str">
        <f t="shared" si="6"/>
        <v>Detail</v>
      </c>
      <c r="C133" t="s">
        <v>393</v>
      </c>
      <c r="D133" s="4">
        <v>0</v>
      </c>
      <c r="E133" s="4">
        <v>0</v>
      </c>
      <c r="F133" t="s">
        <v>44</v>
      </c>
      <c r="G133" t="s">
        <v>75</v>
      </c>
      <c r="H133" t="s">
        <v>76</v>
      </c>
      <c r="I133">
        <v>0</v>
      </c>
      <c r="J133" t="s">
        <v>77</v>
      </c>
      <c r="K133" t="s">
        <v>78</v>
      </c>
      <c r="L133" t="str">
        <f t="shared" si="7"/>
        <v>Liabilities</v>
      </c>
      <c r="M133" t="str">
        <f t="shared" si="8"/>
        <v>Current Liabilities</v>
      </c>
      <c r="N133" t="str">
        <f t="shared" si="9"/>
        <v>Trade and other payables</v>
      </c>
      <c r="O133" t="str">
        <f t="shared" si="10"/>
        <v>Trade and other payables</v>
      </c>
      <c r="P133" t="str">
        <f t="shared" si="11"/>
        <v>Payables</v>
      </c>
    </row>
    <row r="134" spans="2:16" ht="15" customHeight="1">
      <c r="B134" t="str">
        <f t="shared" si="6"/>
        <v>Detail</v>
      </c>
      <c r="C134" t="s">
        <v>394</v>
      </c>
      <c r="D134" s="4">
        <v>-322073.62</v>
      </c>
      <c r="E134" s="4">
        <v>-670272.85</v>
      </c>
      <c r="F134" t="s">
        <v>44</v>
      </c>
      <c r="G134" t="s">
        <v>75</v>
      </c>
      <c r="H134" t="s">
        <v>76</v>
      </c>
      <c r="I134">
        <v>0</v>
      </c>
      <c r="J134" t="s">
        <v>77</v>
      </c>
      <c r="K134" t="s">
        <v>78</v>
      </c>
      <c r="L134" t="str">
        <f t="shared" si="7"/>
        <v>Liabilities</v>
      </c>
      <c r="M134" t="str">
        <f t="shared" si="8"/>
        <v>Current Liabilities</v>
      </c>
      <c r="N134" t="str">
        <f t="shared" si="9"/>
        <v>Trade and other payables</v>
      </c>
      <c r="O134" t="str">
        <f t="shared" si="10"/>
        <v>Trade and other payables</v>
      </c>
      <c r="P134" t="str">
        <f t="shared" si="11"/>
        <v>Payables</v>
      </c>
    </row>
    <row r="135" spans="2:16" ht="15" customHeight="1">
      <c r="B135" t="str">
        <f t="shared" si="6"/>
        <v>Detail</v>
      </c>
      <c r="C135" t="s">
        <v>395</v>
      </c>
      <c r="D135" s="4">
        <v>-5101.22</v>
      </c>
      <c r="E135" s="4">
        <v>-12130</v>
      </c>
      <c r="F135" t="s">
        <v>44</v>
      </c>
      <c r="G135" t="s">
        <v>75</v>
      </c>
      <c r="H135" t="s">
        <v>76</v>
      </c>
      <c r="I135">
        <v>0</v>
      </c>
      <c r="J135" t="s">
        <v>77</v>
      </c>
      <c r="K135" t="s">
        <v>78</v>
      </c>
      <c r="L135" t="str">
        <f t="shared" si="7"/>
        <v>Liabilities</v>
      </c>
      <c r="M135" t="str">
        <f t="shared" si="8"/>
        <v>Current Liabilities</v>
      </c>
      <c r="N135" t="str">
        <f t="shared" si="9"/>
        <v>Trade and other payables</v>
      </c>
      <c r="O135" t="str">
        <f t="shared" si="10"/>
        <v>Trade and other payables</v>
      </c>
      <c r="P135" t="str">
        <f t="shared" si="11"/>
        <v>Payables</v>
      </c>
    </row>
    <row r="136" spans="2:16" ht="15" customHeight="1">
      <c r="B136" t="str">
        <f t="shared" si="6"/>
        <v>Detail</v>
      </c>
      <c r="C136" t="s">
        <v>80</v>
      </c>
      <c r="D136" s="4">
        <v>-6748880.25</v>
      </c>
      <c r="E136" s="4">
        <v>-4411884.7</v>
      </c>
      <c r="F136" t="s">
        <v>44</v>
      </c>
      <c r="G136" t="s">
        <v>75</v>
      </c>
      <c r="H136" t="s">
        <v>76</v>
      </c>
      <c r="I136">
        <v>0</v>
      </c>
      <c r="J136" t="s">
        <v>77</v>
      </c>
      <c r="K136" t="s">
        <v>81</v>
      </c>
      <c r="L136" t="str">
        <f t="shared" si="7"/>
        <v>Liabilities</v>
      </c>
      <c r="M136" t="str">
        <f t="shared" si="8"/>
        <v>Current Liabilities</v>
      </c>
      <c r="N136" t="str">
        <f t="shared" si="9"/>
        <v>Trade and other payables</v>
      </c>
      <c r="O136" t="str">
        <f t="shared" si="10"/>
        <v>Trade and other payables</v>
      </c>
      <c r="P136" t="str">
        <f t="shared" si="11"/>
        <v>Accrued salaries and wages</v>
      </c>
    </row>
    <row r="137" spans="2:16" s="5" customFormat="1" ht="15" customHeight="1">
      <c r="B137" t="str">
        <f t="shared" si="6"/>
        <v>Detail</v>
      </c>
      <c r="C137" t="s">
        <v>396</v>
      </c>
      <c r="D137" s="4">
        <v>-493254</v>
      </c>
      <c r="E137" s="4">
        <v>-110026</v>
      </c>
      <c r="F137" t="s">
        <v>44</v>
      </c>
      <c r="G137" t="s">
        <v>75</v>
      </c>
      <c r="H137" t="s">
        <v>76</v>
      </c>
      <c r="I137">
        <v>0</v>
      </c>
      <c r="J137" t="s">
        <v>77</v>
      </c>
      <c r="K137" t="s">
        <v>397</v>
      </c>
      <c r="L137" t="str">
        <f t="shared" si="7"/>
        <v>Liabilities</v>
      </c>
      <c r="M137" t="str">
        <f t="shared" si="8"/>
        <v>Current Liabilities</v>
      </c>
      <c r="N137" t="str">
        <f t="shared" si="9"/>
        <v>Trade and other payables</v>
      </c>
      <c r="O137" t="str">
        <f t="shared" si="10"/>
        <v>Trade and other payables</v>
      </c>
      <c r="P137" t="str">
        <f t="shared" si="11"/>
        <v>OS-HELP Liability to the Australian Government</v>
      </c>
    </row>
    <row r="138" spans="2:16" s="5" customFormat="1" ht="15" customHeight="1">
      <c r="B138" t="str">
        <f t="shared" si="6"/>
        <v>Detail</v>
      </c>
      <c r="C138" t="s">
        <v>82</v>
      </c>
      <c r="D138" s="4">
        <v>-3237397.59</v>
      </c>
      <c r="E138" s="4">
        <v>-7423283.28</v>
      </c>
      <c r="F138" t="s">
        <v>44</v>
      </c>
      <c r="G138" t="s">
        <v>75</v>
      </c>
      <c r="H138" t="s">
        <v>76</v>
      </c>
      <c r="I138">
        <v>0</v>
      </c>
      <c r="J138" t="s">
        <v>77</v>
      </c>
      <c r="K138" t="s">
        <v>83</v>
      </c>
      <c r="L138" t="str">
        <f t="shared" si="7"/>
        <v>Liabilities</v>
      </c>
      <c r="M138" t="str">
        <f t="shared" si="8"/>
        <v>Current Liabilities</v>
      </c>
      <c r="N138" t="str">
        <f t="shared" si="9"/>
        <v>Trade and other payables</v>
      </c>
      <c r="O138" t="str">
        <f t="shared" si="10"/>
        <v>Trade and other payables</v>
      </c>
      <c r="P138" t="str">
        <f t="shared" si="11"/>
        <v>Accrued expenses</v>
      </c>
    </row>
    <row r="139" spans="2:16" s="5" customFormat="1" ht="15" customHeight="1">
      <c r="B139" t="str">
        <f t="shared" si="6"/>
        <v>Detail</v>
      </c>
      <c r="C139" t="s">
        <v>398</v>
      </c>
      <c r="D139" s="4">
        <v>0</v>
      </c>
      <c r="E139" s="4">
        <v>-3792.97</v>
      </c>
      <c r="F139" t="s">
        <v>44</v>
      </c>
      <c r="G139" t="s">
        <v>75</v>
      </c>
      <c r="H139" t="s">
        <v>76</v>
      </c>
      <c r="I139" t="s">
        <v>399</v>
      </c>
      <c r="J139" t="s">
        <v>400</v>
      </c>
      <c r="K139" t="s">
        <v>401</v>
      </c>
      <c r="L139" t="str">
        <f t="shared" si="7"/>
        <v>Liabilities</v>
      </c>
      <c r="M139" t="str">
        <f t="shared" si="8"/>
        <v>Current Liabilities</v>
      </c>
      <c r="N139" t="str">
        <f t="shared" si="9"/>
        <v>Borrowings</v>
      </c>
      <c r="O139" t="str">
        <f t="shared" si="10"/>
        <v>Current - Unsecured</v>
      </c>
      <c r="P139" t="str">
        <f t="shared" si="11"/>
        <v>Finance Lease</v>
      </c>
    </row>
    <row r="140" spans="2:16" s="5" customFormat="1" ht="15" customHeight="1">
      <c r="B140" t="str">
        <f t="shared" si="6"/>
        <v>Detail</v>
      </c>
      <c r="C140" t="s">
        <v>2062</v>
      </c>
      <c r="D140" s="4">
        <v>0</v>
      </c>
      <c r="E140" s="4">
        <v>-20000000</v>
      </c>
      <c r="F140" t="s">
        <v>44</v>
      </c>
      <c r="G140" t="s">
        <v>75</v>
      </c>
      <c r="H140" t="s">
        <v>76</v>
      </c>
      <c r="I140" t="s">
        <v>399</v>
      </c>
      <c r="J140" t="s">
        <v>400</v>
      </c>
      <c r="K140" t="s">
        <v>402</v>
      </c>
      <c r="L140" t="str">
        <f t="shared" si="7"/>
        <v>Liabilities</v>
      </c>
      <c r="M140" t="str">
        <f t="shared" si="8"/>
        <v>Current Liabilities</v>
      </c>
      <c r="N140" t="str">
        <f t="shared" si="9"/>
        <v>Borrowings</v>
      </c>
      <c r="O140" t="str">
        <f t="shared" si="10"/>
        <v>Current - Unsecured</v>
      </c>
      <c r="P140" t="str">
        <f t="shared" si="11"/>
        <v>Cash Advance Facility - Westpac</v>
      </c>
    </row>
    <row r="141" spans="2:16" ht="15" customHeight="1">
      <c r="B141" t="str">
        <f t="shared" si="6"/>
        <v>Detail</v>
      </c>
      <c r="C141" t="s">
        <v>403</v>
      </c>
      <c r="D141" s="4">
        <v>0</v>
      </c>
      <c r="E141" s="4">
        <v>-724849.4</v>
      </c>
      <c r="F141" t="s">
        <v>44</v>
      </c>
      <c r="G141" t="s">
        <v>75</v>
      </c>
      <c r="H141" t="s">
        <v>76</v>
      </c>
      <c r="I141" t="s">
        <v>399</v>
      </c>
      <c r="J141" t="s">
        <v>400</v>
      </c>
      <c r="K141" t="s">
        <v>404</v>
      </c>
      <c r="L141" t="str">
        <f t="shared" si="7"/>
        <v>Liabilities</v>
      </c>
      <c r="M141" t="str">
        <f t="shared" si="8"/>
        <v>Current Liabilities</v>
      </c>
      <c r="N141" t="str">
        <f t="shared" si="9"/>
        <v>Borrowings</v>
      </c>
      <c r="O141" t="str">
        <f t="shared" si="10"/>
        <v>Current - Unsecured</v>
      </c>
      <c r="P141" t="str">
        <f t="shared" si="11"/>
        <v>Loan less than 1 Year</v>
      </c>
    </row>
    <row r="142" spans="2:16" ht="15" customHeight="1">
      <c r="B142" t="str">
        <f t="shared" si="6"/>
        <v>Detail</v>
      </c>
      <c r="C142" t="s">
        <v>84</v>
      </c>
      <c r="D142" s="4">
        <v>-9243000</v>
      </c>
      <c r="E142" s="4">
        <v>-9243000</v>
      </c>
      <c r="F142" t="s">
        <v>44</v>
      </c>
      <c r="G142" t="s">
        <v>75</v>
      </c>
      <c r="H142" t="s">
        <v>76</v>
      </c>
      <c r="I142" t="s">
        <v>85</v>
      </c>
      <c r="J142" t="s">
        <v>86</v>
      </c>
      <c r="K142" t="s">
        <v>87</v>
      </c>
      <c r="L142" t="str">
        <f t="shared" si="7"/>
        <v>Liabilities</v>
      </c>
      <c r="M142" t="str">
        <f t="shared" si="8"/>
        <v>Current Liabilities</v>
      </c>
      <c r="N142" t="str">
        <f t="shared" si="9"/>
        <v>Provisions</v>
      </c>
      <c r="O142" t="str">
        <f t="shared" si="10"/>
        <v>Current - due at reporting date</v>
      </c>
      <c r="P142" t="str">
        <f t="shared" si="11"/>
        <v>Provision for long service leave</v>
      </c>
    </row>
    <row r="143" spans="2:16" ht="15" customHeight="1">
      <c r="B143" t="str">
        <f t="shared" si="6"/>
        <v>Detail</v>
      </c>
      <c r="C143" t="s">
        <v>88</v>
      </c>
      <c r="D143" s="4">
        <v>-7285199.95</v>
      </c>
      <c r="E143" s="4">
        <v>-8799836.58</v>
      </c>
      <c r="F143" t="s">
        <v>44</v>
      </c>
      <c r="G143" t="s">
        <v>75</v>
      </c>
      <c r="H143" t="s">
        <v>76</v>
      </c>
      <c r="I143" t="s">
        <v>85</v>
      </c>
      <c r="J143" t="s">
        <v>86</v>
      </c>
      <c r="K143" t="s">
        <v>89</v>
      </c>
      <c r="L143" t="str">
        <f t="shared" si="7"/>
        <v>Liabilities</v>
      </c>
      <c r="M143" t="str">
        <f t="shared" si="8"/>
        <v>Current Liabilities</v>
      </c>
      <c r="N143" t="str">
        <f t="shared" si="9"/>
        <v>Provisions</v>
      </c>
      <c r="O143" t="str">
        <f t="shared" si="10"/>
        <v>Current - due at reporting date</v>
      </c>
      <c r="P143" t="str">
        <f t="shared" si="11"/>
        <v>Provision for annual leave</v>
      </c>
    </row>
    <row r="144" spans="2:16" ht="15" customHeight="1">
      <c r="B144" t="str">
        <f t="shared" si="6"/>
        <v>Detail</v>
      </c>
      <c r="C144" t="s">
        <v>238</v>
      </c>
      <c r="D144" s="4">
        <v>27256.42</v>
      </c>
      <c r="E144" s="4">
        <v>0</v>
      </c>
      <c r="F144" t="s">
        <v>44</v>
      </c>
      <c r="G144" t="s">
        <v>75</v>
      </c>
      <c r="H144" t="s">
        <v>76</v>
      </c>
      <c r="I144" t="s">
        <v>85</v>
      </c>
      <c r="J144" t="s">
        <v>86</v>
      </c>
      <c r="K144" t="s">
        <v>89</v>
      </c>
      <c r="L144" t="str">
        <f t="shared" si="7"/>
        <v>Liabilities</v>
      </c>
      <c r="M144" t="str">
        <f t="shared" si="8"/>
        <v>Current Liabilities</v>
      </c>
      <c r="N144" t="str">
        <f t="shared" si="9"/>
        <v>Provisions</v>
      </c>
      <c r="O144" t="str">
        <f t="shared" si="10"/>
        <v>Current - due at reporting date</v>
      </c>
      <c r="P144" t="str">
        <f t="shared" si="11"/>
        <v>Provision for annual leave</v>
      </c>
    </row>
    <row r="145" spans="2:16" ht="15" customHeight="1">
      <c r="B145" t="str">
        <f t="shared" si="6"/>
        <v>Detail</v>
      </c>
      <c r="C145" t="s">
        <v>239</v>
      </c>
      <c r="D145" s="4">
        <v>0</v>
      </c>
      <c r="E145" s="4">
        <v>0</v>
      </c>
      <c r="F145" t="s">
        <v>44</v>
      </c>
      <c r="G145" t="s">
        <v>75</v>
      </c>
      <c r="H145" t="s">
        <v>76</v>
      </c>
      <c r="I145" t="s">
        <v>85</v>
      </c>
      <c r="J145" t="s">
        <v>86</v>
      </c>
      <c r="K145" t="s">
        <v>89</v>
      </c>
      <c r="L145" t="str">
        <f t="shared" si="7"/>
        <v>Liabilities</v>
      </c>
      <c r="M145" t="str">
        <f t="shared" si="8"/>
        <v>Current Liabilities</v>
      </c>
      <c r="N145" t="str">
        <f t="shared" si="9"/>
        <v>Provisions</v>
      </c>
      <c r="O145" t="str">
        <f t="shared" si="10"/>
        <v>Current - due at reporting date</v>
      </c>
      <c r="P145" t="str">
        <f t="shared" si="11"/>
        <v>Provision for annual leave</v>
      </c>
    </row>
    <row r="146" spans="2:16" ht="15" customHeight="1">
      <c r="B146" t="str">
        <f t="shared" si="6"/>
        <v>Detail</v>
      </c>
      <c r="C146" t="s">
        <v>240</v>
      </c>
      <c r="D146" s="4">
        <v>0</v>
      </c>
      <c r="E146" s="4">
        <v>-5271129.51</v>
      </c>
      <c r="F146" t="s">
        <v>44</v>
      </c>
      <c r="G146" t="s">
        <v>75</v>
      </c>
      <c r="H146" t="s">
        <v>76</v>
      </c>
      <c r="I146" t="s">
        <v>90</v>
      </c>
      <c r="J146" t="s">
        <v>60</v>
      </c>
      <c r="K146" t="s">
        <v>91</v>
      </c>
      <c r="L146" t="str">
        <f t="shared" si="7"/>
        <v>Liabilities</v>
      </c>
      <c r="M146" t="str">
        <f t="shared" si="8"/>
        <v>Current Liabilities</v>
      </c>
      <c r="N146" t="str">
        <f t="shared" si="9"/>
        <v>Other financial liabilities</v>
      </c>
      <c r="O146" t="str">
        <f t="shared" si="10"/>
        <v>Current</v>
      </c>
      <c r="P146" t="str">
        <f t="shared" si="11"/>
        <v>Fees received in advance</v>
      </c>
    </row>
    <row r="147" spans="2:16" ht="15" customHeight="1">
      <c r="B147" t="str">
        <f t="shared" si="6"/>
        <v>Detail</v>
      </c>
      <c r="C147" t="s">
        <v>92</v>
      </c>
      <c r="D147" s="4">
        <v>-51741467.31</v>
      </c>
      <c r="E147" s="4">
        <v>-151136.36</v>
      </c>
      <c r="F147" t="s">
        <v>44</v>
      </c>
      <c r="G147" t="s">
        <v>75</v>
      </c>
      <c r="H147" t="s">
        <v>76</v>
      </c>
      <c r="I147" t="s">
        <v>90</v>
      </c>
      <c r="J147" t="s">
        <v>60</v>
      </c>
      <c r="K147" t="s">
        <v>91</v>
      </c>
      <c r="L147" t="str">
        <f t="shared" si="7"/>
        <v>Liabilities</v>
      </c>
      <c r="M147" t="str">
        <f t="shared" si="8"/>
        <v>Current Liabilities</v>
      </c>
      <c r="N147" t="str">
        <f t="shared" si="9"/>
        <v>Other financial liabilities</v>
      </c>
      <c r="O147" t="str">
        <f t="shared" si="10"/>
        <v>Current</v>
      </c>
      <c r="P147" t="str">
        <f t="shared" si="11"/>
        <v>Fees received in advance</v>
      </c>
    </row>
    <row r="148" spans="2:16" ht="15" customHeight="1">
      <c r="B148" t="str">
        <f t="shared" si="6"/>
        <v>Detail</v>
      </c>
      <c r="C148" t="s">
        <v>405</v>
      </c>
      <c r="D148" s="4">
        <v>0</v>
      </c>
      <c r="E148" s="4">
        <v>-1949527.9</v>
      </c>
      <c r="F148" t="s">
        <v>44</v>
      </c>
      <c r="G148" t="s">
        <v>75</v>
      </c>
      <c r="H148" t="s">
        <v>76</v>
      </c>
      <c r="I148" t="s">
        <v>90</v>
      </c>
      <c r="J148" t="s">
        <v>60</v>
      </c>
      <c r="K148" t="s">
        <v>91</v>
      </c>
      <c r="L148" t="str">
        <f t="shared" si="7"/>
        <v>Liabilities</v>
      </c>
      <c r="M148" t="str">
        <f t="shared" si="8"/>
        <v>Current Liabilities</v>
      </c>
      <c r="N148" t="str">
        <f t="shared" si="9"/>
        <v>Other financial liabilities</v>
      </c>
      <c r="O148" t="str">
        <f t="shared" si="10"/>
        <v>Current</v>
      </c>
      <c r="P148" t="str">
        <f t="shared" si="11"/>
        <v>Fees received in advance</v>
      </c>
    </row>
    <row r="149" spans="2:16" ht="15" customHeight="1">
      <c r="B149" t="str">
        <f t="shared" si="6"/>
        <v>Detail</v>
      </c>
      <c r="C149" t="s">
        <v>406</v>
      </c>
      <c r="D149" s="4">
        <v>0</v>
      </c>
      <c r="E149" s="4">
        <v>-7350</v>
      </c>
      <c r="F149" t="s">
        <v>44</v>
      </c>
      <c r="G149" t="s">
        <v>75</v>
      </c>
      <c r="H149" t="s">
        <v>76</v>
      </c>
      <c r="I149" t="s">
        <v>90</v>
      </c>
      <c r="J149" t="s">
        <v>60</v>
      </c>
      <c r="K149" t="s">
        <v>91</v>
      </c>
      <c r="L149" t="str">
        <f t="shared" si="7"/>
        <v>Liabilities</v>
      </c>
      <c r="M149" t="str">
        <f t="shared" si="8"/>
        <v>Current Liabilities</v>
      </c>
      <c r="N149" t="str">
        <f t="shared" si="9"/>
        <v>Other financial liabilities</v>
      </c>
      <c r="O149" t="str">
        <f t="shared" si="10"/>
        <v>Current</v>
      </c>
      <c r="P149" t="str">
        <f t="shared" si="11"/>
        <v>Fees received in advance</v>
      </c>
    </row>
    <row r="150" spans="2:16" ht="15" customHeight="1">
      <c r="B150" t="str">
        <f t="shared" si="6"/>
        <v>Detail</v>
      </c>
      <c r="C150" t="s">
        <v>407</v>
      </c>
      <c r="D150" s="4">
        <v>0</v>
      </c>
      <c r="E150" s="4">
        <v>-321014.46</v>
      </c>
      <c r="F150" t="s">
        <v>44</v>
      </c>
      <c r="G150" t="s">
        <v>75</v>
      </c>
      <c r="H150" t="s">
        <v>76</v>
      </c>
      <c r="I150" t="s">
        <v>90</v>
      </c>
      <c r="J150" t="s">
        <v>60</v>
      </c>
      <c r="K150" t="s">
        <v>91</v>
      </c>
      <c r="L150" t="str">
        <f t="shared" si="7"/>
        <v>Liabilities</v>
      </c>
      <c r="M150" t="str">
        <f t="shared" si="8"/>
        <v>Current Liabilities</v>
      </c>
      <c r="N150" t="str">
        <f t="shared" si="9"/>
        <v>Other financial liabilities</v>
      </c>
      <c r="O150" t="str">
        <f t="shared" si="10"/>
        <v>Current</v>
      </c>
      <c r="P150" t="str">
        <f t="shared" si="11"/>
        <v>Fees received in advance</v>
      </c>
    </row>
    <row r="151" spans="2:16" ht="15" customHeight="1">
      <c r="B151" t="str">
        <f t="shared" si="6"/>
        <v>Detail</v>
      </c>
      <c r="C151" t="s">
        <v>408</v>
      </c>
      <c r="D151" s="4">
        <v>0</v>
      </c>
      <c r="E151" s="4">
        <v>-25515</v>
      </c>
      <c r="F151" t="s">
        <v>44</v>
      </c>
      <c r="G151" t="s">
        <v>75</v>
      </c>
      <c r="H151" t="s">
        <v>76</v>
      </c>
      <c r="I151" t="s">
        <v>90</v>
      </c>
      <c r="J151" t="s">
        <v>60</v>
      </c>
      <c r="K151" t="s">
        <v>91</v>
      </c>
      <c r="L151" t="str">
        <f t="shared" si="7"/>
        <v>Liabilities</v>
      </c>
      <c r="M151" t="str">
        <f t="shared" si="8"/>
        <v>Current Liabilities</v>
      </c>
      <c r="N151" t="str">
        <f t="shared" si="9"/>
        <v>Other financial liabilities</v>
      </c>
      <c r="O151" t="str">
        <f t="shared" si="10"/>
        <v>Current</v>
      </c>
      <c r="P151" t="str">
        <f t="shared" si="11"/>
        <v>Fees received in advance</v>
      </c>
    </row>
    <row r="152" spans="2:16" ht="15" customHeight="1">
      <c r="B152" t="str">
        <f t="shared" si="6"/>
        <v>Detail</v>
      </c>
      <c r="C152" t="s">
        <v>409</v>
      </c>
      <c r="D152" s="4">
        <v>0</v>
      </c>
      <c r="E152" s="4">
        <v>-18750</v>
      </c>
      <c r="F152" t="s">
        <v>44</v>
      </c>
      <c r="G152" t="s">
        <v>75</v>
      </c>
      <c r="H152" t="s">
        <v>76</v>
      </c>
      <c r="I152" t="s">
        <v>90</v>
      </c>
      <c r="J152" t="s">
        <v>60</v>
      </c>
      <c r="K152" t="s">
        <v>91</v>
      </c>
      <c r="L152" t="str">
        <f t="shared" si="7"/>
        <v>Liabilities</v>
      </c>
      <c r="M152" t="str">
        <f t="shared" si="8"/>
        <v>Current Liabilities</v>
      </c>
      <c r="N152" t="str">
        <f t="shared" si="9"/>
        <v>Other financial liabilities</v>
      </c>
      <c r="O152" t="str">
        <f t="shared" si="10"/>
        <v>Current</v>
      </c>
      <c r="P152" t="str">
        <f t="shared" si="11"/>
        <v>Fees received in advance</v>
      </c>
    </row>
    <row r="153" spans="2:16" ht="15" customHeight="1">
      <c r="B153" t="str">
        <f t="shared" si="6"/>
        <v>Detail</v>
      </c>
      <c r="C153" t="s">
        <v>410</v>
      </c>
      <c r="D153" s="4">
        <v>0</v>
      </c>
      <c r="E153" s="4">
        <v>-1452029.28</v>
      </c>
      <c r="F153" t="s">
        <v>44</v>
      </c>
      <c r="G153" t="s">
        <v>75</v>
      </c>
      <c r="H153" t="s">
        <v>76</v>
      </c>
      <c r="I153" t="s">
        <v>90</v>
      </c>
      <c r="J153" t="s">
        <v>60</v>
      </c>
      <c r="K153" t="s">
        <v>91</v>
      </c>
      <c r="L153" t="str">
        <f t="shared" si="7"/>
        <v>Liabilities</v>
      </c>
      <c r="M153" t="str">
        <f t="shared" si="8"/>
        <v>Current Liabilities</v>
      </c>
      <c r="N153" t="str">
        <f t="shared" si="9"/>
        <v>Other financial liabilities</v>
      </c>
      <c r="O153" t="str">
        <f t="shared" si="10"/>
        <v>Current</v>
      </c>
      <c r="P153" t="str">
        <f t="shared" si="11"/>
        <v>Fees received in advance</v>
      </c>
    </row>
    <row r="154" spans="2:16" ht="15" customHeight="1">
      <c r="B154" t="str">
        <f t="shared" si="6"/>
        <v>Detail</v>
      </c>
      <c r="C154" t="s">
        <v>411</v>
      </c>
      <c r="D154" s="4">
        <v>0</v>
      </c>
      <c r="E154" s="4">
        <v>-526469.13</v>
      </c>
      <c r="F154" t="s">
        <v>44</v>
      </c>
      <c r="G154" t="s">
        <v>75</v>
      </c>
      <c r="H154" t="s">
        <v>76</v>
      </c>
      <c r="I154" t="s">
        <v>90</v>
      </c>
      <c r="J154" t="s">
        <v>60</v>
      </c>
      <c r="K154" t="s">
        <v>91</v>
      </c>
      <c r="L154" t="str">
        <f t="shared" si="7"/>
        <v>Liabilities</v>
      </c>
      <c r="M154" t="str">
        <f t="shared" si="8"/>
        <v>Current Liabilities</v>
      </c>
      <c r="N154" t="str">
        <f t="shared" si="9"/>
        <v>Other financial liabilities</v>
      </c>
      <c r="O154" t="str">
        <f t="shared" si="10"/>
        <v>Current</v>
      </c>
      <c r="P154" t="str">
        <f t="shared" si="11"/>
        <v>Fees received in advance</v>
      </c>
    </row>
    <row r="155" spans="2:16" ht="15" customHeight="1">
      <c r="B155" t="str">
        <f t="shared" si="6"/>
        <v>Detail</v>
      </c>
      <c r="C155" t="s">
        <v>412</v>
      </c>
      <c r="D155" s="4">
        <v>0</v>
      </c>
      <c r="E155" s="4">
        <v>-853970.25</v>
      </c>
      <c r="F155" t="s">
        <v>44</v>
      </c>
      <c r="G155" t="s">
        <v>75</v>
      </c>
      <c r="H155" t="s">
        <v>76</v>
      </c>
      <c r="I155" t="s">
        <v>90</v>
      </c>
      <c r="J155" t="s">
        <v>60</v>
      </c>
      <c r="K155" t="s">
        <v>91</v>
      </c>
      <c r="L155" t="str">
        <f t="shared" si="7"/>
        <v>Liabilities</v>
      </c>
      <c r="M155" t="str">
        <f t="shared" si="8"/>
        <v>Current Liabilities</v>
      </c>
      <c r="N155" t="str">
        <f t="shared" si="9"/>
        <v>Other financial liabilities</v>
      </c>
      <c r="O155" t="str">
        <f t="shared" si="10"/>
        <v>Current</v>
      </c>
      <c r="P155" t="str">
        <f t="shared" si="11"/>
        <v>Fees received in advance</v>
      </c>
    </row>
    <row r="156" spans="2:16" ht="15" customHeight="1">
      <c r="B156" t="str">
        <f t="shared" si="6"/>
        <v>Detail</v>
      </c>
      <c r="C156" t="s">
        <v>413</v>
      </c>
      <c r="D156" s="4">
        <v>0</v>
      </c>
      <c r="E156" s="4">
        <v>-312448.5</v>
      </c>
      <c r="F156" t="s">
        <v>44</v>
      </c>
      <c r="G156" t="s">
        <v>75</v>
      </c>
      <c r="H156" t="s">
        <v>76</v>
      </c>
      <c r="I156" t="s">
        <v>90</v>
      </c>
      <c r="J156" t="s">
        <v>60</v>
      </c>
      <c r="K156" t="s">
        <v>91</v>
      </c>
      <c r="L156" t="str">
        <f t="shared" si="7"/>
        <v>Liabilities</v>
      </c>
      <c r="M156" t="str">
        <f t="shared" si="8"/>
        <v>Current Liabilities</v>
      </c>
      <c r="N156" t="str">
        <f t="shared" si="9"/>
        <v>Other financial liabilities</v>
      </c>
      <c r="O156" t="str">
        <f t="shared" si="10"/>
        <v>Current</v>
      </c>
      <c r="P156" t="str">
        <f t="shared" si="11"/>
        <v>Fees received in advance</v>
      </c>
    </row>
    <row r="157" spans="2:16" ht="15" customHeight="1">
      <c r="B157" t="str">
        <f t="shared" si="6"/>
        <v>Detail</v>
      </c>
      <c r="C157" t="s">
        <v>414</v>
      </c>
      <c r="D157" s="4">
        <v>-266157</v>
      </c>
      <c r="E157" s="4">
        <v>-266157</v>
      </c>
      <c r="F157" t="s">
        <v>44</v>
      </c>
      <c r="G157" t="s">
        <v>75</v>
      </c>
      <c r="H157" t="s">
        <v>76</v>
      </c>
      <c r="I157" t="s">
        <v>90</v>
      </c>
      <c r="J157" t="s">
        <v>60</v>
      </c>
      <c r="K157" t="s">
        <v>415</v>
      </c>
      <c r="L157" t="str">
        <f t="shared" si="7"/>
        <v>Liabilities</v>
      </c>
      <c r="M157" t="str">
        <f t="shared" si="8"/>
        <v>Current Liabilities</v>
      </c>
      <c r="N157" t="str">
        <f t="shared" si="9"/>
        <v>Other financial liabilities</v>
      </c>
      <c r="O157" t="str">
        <f t="shared" si="10"/>
        <v>Current</v>
      </c>
      <c r="P157" t="str">
        <f t="shared" si="11"/>
        <v>Deferred Income</v>
      </c>
    </row>
    <row r="158" spans="2:16" ht="15" customHeight="1">
      <c r="B158" t="str">
        <f t="shared" si="6"/>
        <v>Detail</v>
      </c>
      <c r="C158" t="s">
        <v>2063</v>
      </c>
      <c r="D158" s="4">
        <v>0</v>
      </c>
      <c r="E158" s="4">
        <v>-15500000</v>
      </c>
      <c r="F158" t="s">
        <v>44</v>
      </c>
      <c r="G158" t="s">
        <v>75</v>
      </c>
      <c r="H158" t="s">
        <v>93</v>
      </c>
      <c r="I158" t="s">
        <v>399</v>
      </c>
      <c r="J158" t="s">
        <v>416</v>
      </c>
      <c r="K158" t="s">
        <v>417</v>
      </c>
      <c r="L158" t="str">
        <f t="shared" si="7"/>
        <v>Liabilities</v>
      </c>
      <c r="M158" t="str">
        <f t="shared" si="8"/>
        <v>Non-Current Liabilities</v>
      </c>
      <c r="N158" t="str">
        <f t="shared" si="9"/>
        <v>Borrowings</v>
      </c>
      <c r="O158" t="str">
        <f t="shared" si="10"/>
        <v>Non-current Unsecured</v>
      </c>
      <c r="P158" t="str">
        <f t="shared" si="11"/>
        <v>CBA Loan</v>
      </c>
    </row>
    <row r="159" spans="2:16" ht="15" customHeight="1">
      <c r="B159" t="str">
        <f t="shared" si="6"/>
        <v>Detail</v>
      </c>
      <c r="C159" t="s">
        <v>2064</v>
      </c>
      <c r="D159" s="4">
        <v>-21499451.51</v>
      </c>
      <c r="E159" s="4">
        <v>-22298667.05</v>
      </c>
      <c r="F159" t="s">
        <v>44</v>
      </c>
      <c r="G159" t="s">
        <v>75</v>
      </c>
      <c r="H159" t="s">
        <v>93</v>
      </c>
      <c r="I159" t="s">
        <v>399</v>
      </c>
      <c r="J159" t="s">
        <v>416</v>
      </c>
      <c r="K159" t="s">
        <v>418</v>
      </c>
      <c r="L159" t="str">
        <f t="shared" si="7"/>
        <v>Liabilities</v>
      </c>
      <c r="M159" t="str">
        <f t="shared" si="8"/>
        <v>Non-Current Liabilities</v>
      </c>
      <c r="N159" t="str">
        <f t="shared" si="9"/>
        <v>Borrowings</v>
      </c>
      <c r="O159" t="str">
        <f t="shared" si="10"/>
        <v>Non-current Unsecured</v>
      </c>
      <c r="P159" t="str">
        <f t="shared" si="11"/>
        <v>ACT Government Loan</v>
      </c>
    </row>
    <row r="160" spans="2:16" ht="15" customHeight="1">
      <c r="B160" t="str">
        <f t="shared" si="6"/>
        <v>Detail</v>
      </c>
      <c r="C160" t="s">
        <v>2065</v>
      </c>
      <c r="D160" s="4">
        <v>-42403409.32</v>
      </c>
      <c r="E160" s="4">
        <v>-5817076.04</v>
      </c>
      <c r="F160" t="s">
        <v>44</v>
      </c>
      <c r="G160" t="s">
        <v>75</v>
      </c>
      <c r="H160" t="s">
        <v>93</v>
      </c>
      <c r="I160" t="s">
        <v>399</v>
      </c>
      <c r="J160" t="s">
        <v>416</v>
      </c>
      <c r="K160" t="s">
        <v>418</v>
      </c>
      <c r="L160" t="str">
        <f t="shared" si="7"/>
        <v>Liabilities</v>
      </c>
      <c r="M160" t="str">
        <f t="shared" si="8"/>
        <v>Non-Current Liabilities</v>
      </c>
      <c r="N160" t="str">
        <f t="shared" si="9"/>
        <v>Borrowings</v>
      </c>
      <c r="O160" t="str">
        <f t="shared" si="10"/>
        <v>Non-current Unsecured</v>
      </c>
      <c r="P160" t="str">
        <f t="shared" si="11"/>
        <v>ACT Government Loan</v>
      </c>
    </row>
    <row r="161" spans="2:16" ht="15" customHeight="1">
      <c r="B161" t="str">
        <f t="shared" si="6"/>
        <v>Detail</v>
      </c>
      <c r="C161" t="s">
        <v>2066</v>
      </c>
      <c r="D161" s="4">
        <v>-15000000</v>
      </c>
      <c r="E161" s="4">
        <v>0</v>
      </c>
      <c r="F161" t="s">
        <v>44</v>
      </c>
      <c r="G161" t="s">
        <v>75</v>
      </c>
      <c r="H161" t="s">
        <v>93</v>
      </c>
      <c r="I161" t="s">
        <v>399</v>
      </c>
      <c r="J161" t="s">
        <v>416</v>
      </c>
      <c r="K161" t="s">
        <v>418</v>
      </c>
      <c r="L161" t="str">
        <f t="shared" si="7"/>
        <v>Liabilities</v>
      </c>
      <c r="M161" t="str">
        <f t="shared" si="8"/>
        <v>Non-Current Liabilities</v>
      </c>
      <c r="N161" t="str">
        <f t="shared" si="9"/>
        <v>Borrowings</v>
      </c>
      <c r="O161" t="str">
        <f t="shared" si="10"/>
        <v>Non-current Unsecured</v>
      </c>
      <c r="P161" t="str">
        <f t="shared" si="11"/>
        <v>ACT Government Loan</v>
      </c>
    </row>
    <row r="162" spans="2:16" ht="15" customHeight="1">
      <c r="B162" t="str">
        <f t="shared" si="6"/>
        <v>Detail</v>
      </c>
      <c r="C162" t="s">
        <v>94</v>
      </c>
      <c r="D162" s="4">
        <v>-3926681.27</v>
      </c>
      <c r="E162" s="4">
        <v>-3694000</v>
      </c>
      <c r="F162" t="s">
        <v>44</v>
      </c>
      <c r="G162" t="s">
        <v>75</v>
      </c>
      <c r="H162" t="s">
        <v>93</v>
      </c>
      <c r="I162" t="s">
        <v>85</v>
      </c>
      <c r="J162" t="s">
        <v>95</v>
      </c>
      <c r="K162" t="s">
        <v>87</v>
      </c>
      <c r="L162" t="str">
        <f t="shared" si="7"/>
        <v>Liabilities</v>
      </c>
      <c r="M162" t="str">
        <f t="shared" si="8"/>
        <v>Non-Current Liabilities</v>
      </c>
      <c r="N162" t="str">
        <f t="shared" si="9"/>
        <v>Provisions</v>
      </c>
      <c r="O162" t="str">
        <f t="shared" si="10"/>
        <v>Non-current - not due at reporting date</v>
      </c>
      <c r="P162" t="str">
        <f t="shared" si="11"/>
        <v>Provision for long service leave</v>
      </c>
    </row>
    <row r="163" spans="2:16" ht="15" customHeight="1">
      <c r="B163" t="str">
        <f t="shared" si="6"/>
        <v>Detail</v>
      </c>
      <c r="C163" t="s">
        <v>419</v>
      </c>
      <c r="D163" s="4">
        <v>-6809187.52</v>
      </c>
      <c r="E163" s="4">
        <v>-6809187.52</v>
      </c>
      <c r="F163" t="s">
        <v>44</v>
      </c>
      <c r="G163" t="s">
        <v>75</v>
      </c>
      <c r="H163" t="s">
        <v>93</v>
      </c>
      <c r="I163" t="s">
        <v>90</v>
      </c>
      <c r="J163" t="s">
        <v>344</v>
      </c>
      <c r="K163" t="s">
        <v>415</v>
      </c>
      <c r="L163" t="str">
        <f t="shared" si="7"/>
        <v>Liabilities</v>
      </c>
      <c r="M163" t="str">
        <f t="shared" si="8"/>
        <v>Non-Current Liabilities</v>
      </c>
      <c r="N163" t="str">
        <f t="shared" si="9"/>
        <v>Other financial liabilities</v>
      </c>
      <c r="O163" t="str">
        <f t="shared" si="10"/>
        <v>Non Current</v>
      </c>
      <c r="P163" t="str">
        <f t="shared" si="11"/>
        <v>Deferred Income</v>
      </c>
    </row>
    <row r="164" spans="2:16" ht="15" customHeight="1">
      <c r="B164" t="str">
        <f t="shared" si="6"/>
        <v>Detail</v>
      </c>
      <c r="C164" t="s">
        <v>420</v>
      </c>
      <c r="D164" s="4">
        <v>-28801607</v>
      </c>
      <c r="E164" s="4">
        <v>-28801607</v>
      </c>
      <c r="F164" t="s">
        <v>44</v>
      </c>
      <c r="G164">
        <v>0</v>
      </c>
      <c r="H164" t="s">
        <v>96</v>
      </c>
      <c r="I164">
        <v>0</v>
      </c>
      <c r="J164" t="s">
        <v>421</v>
      </c>
      <c r="K164" t="s">
        <v>422</v>
      </c>
      <c r="L164" t="str">
        <f t="shared" si="7"/>
        <v>Equity</v>
      </c>
      <c r="M164" t="str">
        <f t="shared" si="8"/>
        <v>Equity</v>
      </c>
      <c r="N164" t="str">
        <f t="shared" si="9"/>
        <v>Asset Revaluation Reserve</v>
      </c>
      <c r="O164" t="str">
        <f t="shared" si="10"/>
        <v>Asset Revaluation Reserve</v>
      </c>
      <c r="P164" t="str">
        <f t="shared" si="11"/>
        <v>Asset revaluation reserve at the beginning of the year</v>
      </c>
    </row>
    <row r="165" spans="2:16" ht="15" customHeight="1">
      <c r="B165" t="str">
        <f t="shared" si="6"/>
        <v>Detail</v>
      </c>
      <c r="C165" t="s">
        <v>423</v>
      </c>
      <c r="D165" s="4">
        <v>-176571636.95</v>
      </c>
      <c r="E165" s="4">
        <v>-176571636.95</v>
      </c>
      <c r="F165" t="s">
        <v>44</v>
      </c>
      <c r="G165">
        <v>0</v>
      </c>
      <c r="H165" t="s">
        <v>96</v>
      </c>
      <c r="I165">
        <v>0</v>
      </c>
      <c r="J165" t="s">
        <v>421</v>
      </c>
      <c r="K165" t="s">
        <v>422</v>
      </c>
      <c r="L165" t="str">
        <f t="shared" si="7"/>
        <v>Equity</v>
      </c>
      <c r="M165" t="str">
        <f t="shared" si="8"/>
        <v>Equity</v>
      </c>
      <c r="N165" t="str">
        <f t="shared" si="9"/>
        <v>Asset Revaluation Reserve</v>
      </c>
      <c r="O165" t="str">
        <f t="shared" si="10"/>
        <v>Asset Revaluation Reserve</v>
      </c>
      <c r="P165" t="str">
        <f t="shared" si="11"/>
        <v>Asset revaluation reserve at the beginning of the year</v>
      </c>
    </row>
    <row r="166" spans="2:16" ht="15" customHeight="1">
      <c r="B166" t="str">
        <f t="shared" si="6"/>
        <v>Detail</v>
      </c>
      <c r="C166" t="s">
        <v>424</v>
      </c>
      <c r="D166" s="4">
        <v>-12874741.21</v>
      </c>
      <c r="E166" s="4">
        <v>-12874741.21</v>
      </c>
      <c r="F166" t="s">
        <v>44</v>
      </c>
      <c r="G166">
        <v>0</v>
      </c>
      <c r="H166" t="s">
        <v>96</v>
      </c>
      <c r="I166">
        <v>0</v>
      </c>
      <c r="J166" t="s">
        <v>421</v>
      </c>
      <c r="K166" t="s">
        <v>422</v>
      </c>
      <c r="L166" t="str">
        <f t="shared" si="7"/>
        <v>Equity</v>
      </c>
      <c r="M166" t="str">
        <f t="shared" si="8"/>
        <v>Equity</v>
      </c>
      <c r="N166" t="str">
        <f t="shared" si="9"/>
        <v>Asset Revaluation Reserve</v>
      </c>
      <c r="O166" t="str">
        <f t="shared" si="10"/>
        <v>Asset Revaluation Reserve</v>
      </c>
      <c r="P166" t="str">
        <f t="shared" si="11"/>
        <v>Asset revaluation reserve at the beginning of the year</v>
      </c>
    </row>
    <row r="167" spans="2:16" ht="15" customHeight="1">
      <c r="B167" t="str">
        <f t="shared" si="6"/>
        <v>Detail</v>
      </c>
      <c r="C167" t="s">
        <v>425</v>
      </c>
      <c r="D167" s="4">
        <v>-213801.76</v>
      </c>
      <c r="E167" s="4">
        <v>-213801.76</v>
      </c>
      <c r="F167" t="s">
        <v>44</v>
      </c>
      <c r="G167">
        <v>0</v>
      </c>
      <c r="H167" t="s">
        <v>96</v>
      </c>
      <c r="I167">
        <v>0</v>
      </c>
      <c r="J167" t="s">
        <v>421</v>
      </c>
      <c r="K167" t="s">
        <v>422</v>
      </c>
      <c r="L167" t="str">
        <f t="shared" si="7"/>
        <v>Equity</v>
      </c>
      <c r="M167" t="str">
        <f t="shared" si="8"/>
        <v>Equity</v>
      </c>
      <c r="N167" t="str">
        <f t="shared" si="9"/>
        <v>Asset Revaluation Reserve</v>
      </c>
      <c r="O167" t="str">
        <f t="shared" si="10"/>
        <v>Asset Revaluation Reserve</v>
      </c>
      <c r="P167" t="str">
        <f t="shared" si="11"/>
        <v>Asset revaluation reserve at the beginning of the year</v>
      </c>
    </row>
    <row r="168" spans="2:16" ht="15" customHeight="1">
      <c r="B168" t="str">
        <f t="shared" si="6"/>
        <v>Detail</v>
      </c>
      <c r="C168" t="s">
        <v>426</v>
      </c>
      <c r="D168" s="4">
        <v>-26510.88</v>
      </c>
      <c r="E168" s="4">
        <v>-26510.88</v>
      </c>
      <c r="F168" t="s">
        <v>44</v>
      </c>
      <c r="G168">
        <v>0</v>
      </c>
      <c r="H168" t="s">
        <v>96</v>
      </c>
      <c r="I168">
        <v>0</v>
      </c>
      <c r="J168" t="s">
        <v>421</v>
      </c>
      <c r="K168" t="s">
        <v>422</v>
      </c>
      <c r="L168" t="str">
        <f t="shared" si="7"/>
        <v>Equity</v>
      </c>
      <c r="M168" t="str">
        <f t="shared" si="8"/>
        <v>Equity</v>
      </c>
      <c r="N168" t="str">
        <f t="shared" si="9"/>
        <v>Asset Revaluation Reserve</v>
      </c>
      <c r="O168" t="str">
        <f t="shared" si="10"/>
        <v>Asset Revaluation Reserve</v>
      </c>
      <c r="P168" t="str">
        <f t="shared" si="11"/>
        <v>Asset revaluation reserve at the beginning of the year</v>
      </c>
    </row>
    <row r="169" spans="2:16" ht="15" customHeight="1">
      <c r="B169" t="str">
        <f t="shared" si="6"/>
        <v>Detail</v>
      </c>
      <c r="C169" t="s">
        <v>427</v>
      </c>
      <c r="D169" s="4">
        <v>-22046.39</v>
      </c>
      <c r="E169" s="4">
        <v>-22046.39</v>
      </c>
      <c r="F169" t="s">
        <v>44</v>
      </c>
      <c r="G169">
        <v>0</v>
      </c>
      <c r="H169" t="s">
        <v>96</v>
      </c>
      <c r="I169">
        <v>0</v>
      </c>
      <c r="J169" t="s">
        <v>421</v>
      </c>
      <c r="K169" t="s">
        <v>422</v>
      </c>
      <c r="L169" t="str">
        <f t="shared" si="7"/>
        <v>Equity</v>
      </c>
      <c r="M169" t="str">
        <f t="shared" si="8"/>
        <v>Equity</v>
      </c>
      <c r="N169" t="str">
        <f t="shared" si="9"/>
        <v>Asset Revaluation Reserve</v>
      </c>
      <c r="O169" t="str">
        <f t="shared" si="10"/>
        <v>Asset Revaluation Reserve</v>
      </c>
      <c r="P169" t="str">
        <f t="shared" si="11"/>
        <v>Asset revaluation reserve at the beginning of the year</v>
      </c>
    </row>
    <row r="170" spans="2:16" ht="15" customHeight="1">
      <c r="B170" t="str">
        <f t="shared" si="6"/>
        <v>Detail</v>
      </c>
      <c r="C170" t="s">
        <v>428</v>
      </c>
      <c r="D170" s="4">
        <v>-637404.65</v>
      </c>
      <c r="E170" s="4">
        <v>-637404.65</v>
      </c>
      <c r="F170" t="s">
        <v>44</v>
      </c>
      <c r="G170">
        <v>0</v>
      </c>
      <c r="H170" t="s">
        <v>96</v>
      </c>
      <c r="I170">
        <v>0</v>
      </c>
      <c r="J170" t="s">
        <v>421</v>
      </c>
      <c r="K170" t="s">
        <v>422</v>
      </c>
      <c r="L170" t="str">
        <f t="shared" si="7"/>
        <v>Equity</v>
      </c>
      <c r="M170" t="str">
        <f t="shared" si="8"/>
        <v>Equity</v>
      </c>
      <c r="N170" t="str">
        <f t="shared" si="9"/>
        <v>Asset Revaluation Reserve</v>
      </c>
      <c r="O170" t="str">
        <f t="shared" si="10"/>
        <v>Asset Revaluation Reserve</v>
      </c>
      <c r="P170" t="str">
        <f t="shared" si="11"/>
        <v>Asset revaluation reserve at the beginning of the year</v>
      </c>
    </row>
    <row r="171" spans="2:16" ht="15" customHeight="1">
      <c r="B171" t="str">
        <f t="shared" si="6"/>
        <v>Detail</v>
      </c>
      <c r="C171" t="s">
        <v>429</v>
      </c>
      <c r="D171" s="4">
        <v>-4425200</v>
      </c>
      <c r="E171" s="4">
        <v>-4425200</v>
      </c>
      <c r="F171" t="s">
        <v>44</v>
      </c>
      <c r="G171">
        <v>0</v>
      </c>
      <c r="H171" t="s">
        <v>96</v>
      </c>
      <c r="I171">
        <v>0</v>
      </c>
      <c r="J171" t="s">
        <v>421</v>
      </c>
      <c r="K171" t="s">
        <v>422</v>
      </c>
      <c r="L171" t="str">
        <f t="shared" si="7"/>
        <v>Equity</v>
      </c>
      <c r="M171" t="str">
        <f t="shared" si="8"/>
        <v>Equity</v>
      </c>
      <c r="N171" t="str">
        <f t="shared" si="9"/>
        <v>Asset Revaluation Reserve</v>
      </c>
      <c r="O171" t="str">
        <f t="shared" si="10"/>
        <v>Asset Revaluation Reserve</v>
      </c>
      <c r="P171" t="str">
        <f t="shared" si="11"/>
        <v>Asset revaluation reserve at the beginning of the year</v>
      </c>
    </row>
    <row r="172" spans="2:16" ht="15" customHeight="1">
      <c r="B172" t="str">
        <f t="shared" si="6"/>
        <v>Detail</v>
      </c>
      <c r="C172" t="s">
        <v>430</v>
      </c>
      <c r="D172" s="4">
        <v>-53580791.67</v>
      </c>
      <c r="E172" s="4">
        <v>-53580791.67</v>
      </c>
      <c r="F172" t="s">
        <v>44</v>
      </c>
      <c r="G172">
        <v>0</v>
      </c>
      <c r="H172" t="s">
        <v>96</v>
      </c>
      <c r="I172">
        <v>0</v>
      </c>
      <c r="J172" t="s">
        <v>97</v>
      </c>
      <c r="K172" t="s">
        <v>98</v>
      </c>
      <c r="L172" t="str">
        <f t="shared" si="7"/>
        <v>Equity</v>
      </c>
      <c r="M172" t="str">
        <f t="shared" si="8"/>
        <v>Equity</v>
      </c>
      <c r="N172" t="str">
        <f t="shared" si="9"/>
        <v>Reserves and retained surplus</v>
      </c>
      <c r="O172" t="str">
        <f t="shared" si="10"/>
        <v>Reserves and retained surplus</v>
      </c>
      <c r="P172" t="str">
        <f t="shared" si="11"/>
        <v>Retained earnings at the beginning of the year</v>
      </c>
    </row>
    <row r="173" spans="2:16" ht="15" customHeight="1">
      <c r="B173" t="str">
        <f t="shared" si="6"/>
        <v>Detail</v>
      </c>
      <c r="C173" t="s">
        <v>241</v>
      </c>
      <c r="D173" s="4">
        <v>-18870001.64</v>
      </c>
      <c r="E173" s="4">
        <v>-18870001.64</v>
      </c>
      <c r="F173" t="s">
        <v>44</v>
      </c>
      <c r="G173">
        <v>0</v>
      </c>
      <c r="H173" t="s">
        <v>96</v>
      </c>
      <c r="I173">
        <v>0</v>
      </c>
      <c r="J173" t="s">
        <v>97</v>
      </c>
      <c r="K173" t="s">
        <v>98</v>
      </c>
      <c r="L173" t="str">
        <f t="shared" si="7"/>
        <v>Equity</v>
      </c>
      <c r="M173" t="str">
        <f t="shared" si="8"/>
        <v>Equity</v>
      </c>
      <c r="N173" t="str">
        <f t="shared" si="9"/>
        <v>Reserves and retained surplus</v>
      </c>
      <c r="O173" t="str">
        <f t="shared" si="10"/>
        <v>Reserves and retained surplus</v>
      </c>
      <c r="P173" t="str">
        <f t="shared" si="11"/>
        <v>Retained earnings at the beginning of the year</v>
      </c>
    </row>
    <row r="174" spans="2:16" ht="15" customHeight="1">
      <c r="B174" t="str">
        <f t="shared" si="6"/>
        <v>Detail</v>
      </c>
      <c r="C174" t="s">
        <v>431</v>
      </c>
      <c r="D174" s="4">
        <v>657897.12</v>
      </c>
      <c r="E174" s="4">
        <v>657897.12</v>
      </c>
      <c r="F174" t="s">
        <v>44</v>
      </c>
      <c r="G174">
        <v>0</v>
      </c>
      <c r="H174" t="s">
        <v>96</v>
      </c>
      <c r="I174">
        <v>0</v>
      </c>
      <c r="J174" t="s">
        <v>97</v>
      </c>
      <c r="K174" t="s">
        <v>98</v>
      </c>
      <c r="L174" t="str">
        <f t="shared" si="7"/>
        <v>Equity</v>
      </c>
      <c r="M174" t="str">
        <f t="shared" si="8"/>
        <v>Equity</v>
      </c>
      <c r="N174" t="str">
        <f t="shared" si="9"/>
        <v>Reserves and retained surplus</v>
      </c>
      <c r="O174" t="str">
        <f t="shared" si="10"/>
        <v>Reserves and retained surplus</v>
      </c>
      <c r="P174" t="str">
        <f t="shared" si="11"/>
        <v>Retained earnings at the beginning of the year</v>
      </c>
    </row>
    <row r="175" spans="2:16" ht="15" customHeight="1">
      <c r="B175" t="str">
        <f t="shared" si="6"/>
        <v>Detail</v>
      </c>
      <c r="C175" t="s">
        <v>99</v>
      </c>
      <c r="D175" s="4">
        <v>-12233439.46</v>
      </c>
      <c r="E175" s="4">
        <v>1915946.43</v>
      </c>
      <c r="F175" t="s">
        <v>44</v>
      </c>
      <c r="G175">
        <v>0</v>
      </c>
      <c r="H175" t="s">
        <v>96</v>
      </c>
      <c r="I175">
        <v>0</v>
      </c>
      <c r="J175" t="s">
        <v>97</v>
      </c>
      <c r="K175" t="s">
        <v>98</v>
      </c>
      <c r="L175" t="str">
        <f t="shared" si="7"/>
        <v>Equity</v>
      </c>
      <c r="M175" t="str">
        <f t="shared" si="8"/>
        <v>Equity</v>
      </c>
      <c r="N175" t="str">
        <f t="shared" si="9"/>
        <v>Reserves and retained surplus</v>
      </c>
      <c r="O175" t="str">
        <f t="shared" si="10"/>
        <v>Reserves and retained surplus</v>
      </c>
      <c r="P175" t="str">
        <f t="shared" si="11"/>
        <v>Retained earnings at the beginning of the year</v>
      </c>
    </row>
    <row r="176" spans="2:16" ht="15" customHeight="1">
      <c r="B176" t="str">
        <f t="shared" si="6"/>
        <v>Detail</v>
      </c>
      <c r="C176" t="s">
        <v>432</v>
      </c>
      <c r="D176" s="4">
        <v>1846402.48</v>
      </c>
      <c r="E176" s="4">
        <v>1846402.48</v>
      </c>
      <c r="F176" t="s">
        <v>44</v>
      </c>
      <c r="G176">
        <v>0</v>
      </c>
      <c r="H176" t="s">
        <v>96</v>
      </c>
      <c r="I176">
        <v>0</v>
      </c>
      <c r="J176" t="s">
        <v>97</v>
      </c>
      <c r="K176" t="s">
        <v>98</v>
      </c>
      <c r="L176" t="str">
        <f t="shared" si="7"/>
        <v>Equity</v>
      </c>
      <c r="M176" t="str">
        <f t="shared" si="8"/>
        <v>Equity</v>
      </c>
      <c r="N176" t="str">
        <f t="shared" si="9"/>
        <v>Reserves and retained surplus</v>
      </c>
      <c r="O176" t="str">
        <f t="shared" si="10"/>
        <v>Reserves and retained surplus</v>
      </c>
      <c r="P176" t="str">
        <f t="shared" si="11"/>
        <v>Retained earnings at the beginning of the year</v>
      </c>
    </row>
    <row r="177" spans="2:16" ht="15" customHeight="1">
      <c r="B177" t="str">
        <f t="shared" si="6"/>
        <v>Detail</v>
      </c>
      <c r="C177" t="s">
        <v>433</v>
      </c>
      <c r="D177" s="4">
        <v>-74887702</v>
      </c>
      <c r="E177" s="4">
        <v>-67183566.01</v>
      </c>
      <c r="F177" t="s">
        <v>49</v>
      </c>
      <c r="G177" t="s">
        <v>100</v>
      </c>
      <c r="H177">
        <v>0</v>
      </c>
      <c r="I177" t="s">
        <v>434</v>
      </c>
      <c r="J177" t="s">
        <v>435</v>
      </c>
      <c r="K177" t="s">
        <v>436</v>
      </c>
      <c r="L177" t="str">
        <f t="shared" si="7"/>
        <v>Income from continuing operations</v>
      </c>
      <c r="M177" t="str">
        <f t="shared" si="8"/>
        <v>Australian Government grants</v>
      </c>
      <c r="N177" t="str">
        <f t="shared" si="9"/>
        <v>Australian Government grants</v>
      </c>
      <c r="O177" t="str">
        <f t="shared" si="10"/>
        <v>Commonwealth Grants Scheme and Other Grants</v>
      </c>
      <c r="P177" t="str">
        <f t="shared" si="11"/>
        <v>Commonwealth Grants Scheme</v>
      </c>
    </row>
    <row r="178" spans="2:16" ht="15" customHeight="1">
      <c r="B178" t="str">
        <f t="shared" si="6"/>
        <v>Detail</v>
      </c>
      <c r="C178" t="s">
        <v>437</v>
      </c>
      <c r="D178" s="4">
        <v>103144</v>
      </c>
      <c r="E178" s="4">
        <v>229856</v>
      </c>
      <c r="F178" t="s">
        <v>49</v>
      </c>
      <c r="G178" t="s">
        <v>100</v>
      </c>
      <c r="H178">
        <v>0</v>
      </c>
      <c r="I178" t="s">
        <v>434</v>
      </c>
      <c r="J178" t="s">
        <v>435</v>
      </c>
      <c r="K178" t="s">
        <v>436</v>
      </c>
      <c r="L178" t="str">
        <f t="shared" si="7"/>
        <v>Income from continuing operations</v>
      </c>
      <c r="M178" t="str">
        <f t="shared" si="8"/>
        <v>Australian Government grants</v>
      </c>
      <c r="N178" t="str">
        <f t="shared" si="9"/>
        <v>Australian Government grants</v>
      </c>
      <c r="O178" t="str">
        <f t="shared" si="10"/>
        <v>Commonwealth Grants Scheme and Other Grants</v>
      </c>
      <c r="P178" t="str">
        <f t="shared" si="11"/>
        <v>Commonwealth Grants Scheme</v>
      </c>
    </row>
    <row r="179" spans="2:16" s="5" customFormat="1" ht="15" customHeight="1">
      <c r="B179" t="str">
        <f aca="true" t="shared" si="12" ref="B179:B242">IF(ISBLANK(C179),"Header","Detail")</f>
        <v>Detail</v>
      </c>
      <c r="C179" t="s">
        <v>438</v>
      </c>
      <c r="D179" s="4">
        <v>-250000</v>
      </c>
      <c r="E179" s="4">
        <v>-250000</v>
      </c>
      <c r="F179" t="s">
        <v>49</v>
      </c>
      <c r="G179" t="s">
        <v>100</v>
      </c>
      <c r="H179">
        <v>0</v>
      </c>
      <c r="I179" t="s">
        <v>434</v>
      </c>
      <c r="J179" t="s">
        <v>435</v>
      </c>
      <c r="K179" t="s">
        <v>439</v>
      </c>
      <c r="L179" t="str">
        <f aca="true" t="shared" si="13" ref="L179:L242">IF(G179=0,M179,G179)</f>
        <v>Income from continuing operations</v>
      </c>
      <c r="M179" t="str">
        <f aca="true" t="shared" si="14" ref="M179:M242">IF(H179=0,N179,H179)</f>
        <v>Australian Government grants</v>
      </c>
      <c r="N179" t="str">
        <f aca="true" t="shared" si="15" ref="N179:N242">IF(I179=0,O179,I179)</f>
        <v>Australian Government grants</v>
      </c>
      <c r="O179" t="str">
        <f aca="true" t="shared" si="16" ref="O179:O242">IF(J179=0,P179,J179)</f>
        <v>Commonwealth Grants Scheme and Other Grants</v>
      </c>
      <c r="P179" t="str">
        <f aca="true" t="shared" si="17" ref="P179:P242">+K179</f>
        <v>Partnership and Participation Program</v>
      </c>
    </row>
    <row r="180" spans="2:16" s="5" customFormat="1" ht="15" customHeight="1">
      <c r="B180" t="str">
        <f t="shared" si="12"/>
        <v>Detail</v>
      </c>
      <c r="C180" t="s">
        <v>440</v>
      </c>
      <c r="D180" s="4">
        <v>-1000129</v>
      </c>
      <c r="E180" s="4">
        <v>-751211</v>
      </c>
      <c r="F180" t="s">
        <v>49</v>
      </c>
      <c r="G180" t="s">
        <v>100</v>
      </c>
      <c r="H180">
        <v>0</v>
      </c>
      <c r="I180" t="s">
        <v>434</v>
      </c>
      <c r="J180" t="s">
        <v>435</v>
      </c>
      <c r="K180" t="s">
        <v>439</v>
      </c>
      <c r="L180" t="str">
        <f t="shared" si="13"/>
        <v>Income from continuing operations</v>
      </c>
      <c r="M180" t="str">
        <f t="shared" si="14"/>
        <v>Australian Government grants</v>
      </c>
      <c r="N180" t="str">
        <f t="shared" si="15"/>
        <v>Australian Government grants</v>
      </c>
      <c r="O180" t="str">
        <f t="shared" si="16"/>
        <v>Commonwealth Grants Scheme and Other Grants</v>
      </c>
      <c r="P180" t="str">
        <f t="shared" si="17"/>
        <v>Partnership and Participation Program</v>
      </c>
    </row>
    <row r="181" spans="2:16" s="5" customFormat="1" ht="15" customHeight="1">
      <c r="B181" t="str">
        <f t="shared" si="12"/>
        <v>Detail</v>
      </c>
      <c r="C181" t="s">
        <v>441</v>
      </c>
      <c r="D181" s="4">
        <v>0</v>
      </c>
      <c r="E181" s="4">
        <v>0</v>
      </c>
      <c r="F181" t="s">
        <v>49</v>
      </c>
      <c r="G181" t="s">
        <v>100</v>
      </c>
      <c r="H181">
        <v>0</v>
      </c>
      <c r="I181" t="s">
        <v>434</v>
      </c>
      <c r="J181" t="s">
        <v>435</v>
      </c>
      <c r="K181" t="s">
        <v>439</v>
      </c>
      <c r="L181" t="str">
        <f t="shared" si="13"/>
        <v>Income from continuing operations</v>
      </c>
      <c r="M181" t="str">
        <f t="shared" si="14"/>
        <v>Australian Government grants</v>
      </c>
      <c r="N181" t="str">
        <f t="shared" si="15"/>
        <v>Australian Government grants</v>
      </c>
      <c r="O181" t="str">
        <f t="shared" si="16"/>
        <v>Commonwealth Grants Scheme and Other Grants</v>
      </c>
      <c r="P181" t="str">
        <f t="shared" si="17"/>
        <v>Partnership and Participation Program</v>
      </c>
    </row>
    <row r="182" spans="2:16" s="5" customFormat="1" ht="15" customHeight="1">
      <c r="B182" t="str">
        <f t="shared" si="12"/>
        <v>Detail</v>
      </c>
      <c r="C182" t="s">
        <v>442</v>
      </c>
      <c r="D182" s="4">
        <v>-305280</v>
      </c>
      <c r="E182" s="4">
        <v>-355000</v>
      </c>
      <c r="F182" t="s">
        <v>49</v>
      </c>
      <c r="G182" t="s">
        <v>100</v>
      </c>
      <c r="H182">
        <v>0</v>
      </c>
      <c r="I182" t="s">
        <v>434</v>
      </c>
      <c r="J182" t="s">
        <v>435</v>
      </c>
      <c r="K182" t="s">
        <v>443</v>
      </c>
      <c r="L182" t="str">
        <f t="shared" si="13"/>
        <v>Income from continuing operations</v>
      </c>
      <c r="M182" t="str">
        <f t="shared" si="14"/>
        <v>Australian Government grants</v>
      </c>
      <c r="N182" t="str">
        <f t="shared" si="15"/>
        <v>Australian Government grants</v>
      </c>
      <c r="O182" t="str">
        <f t="shared" si="16"/>
        <v>Commonwealth Grants Scheme and Other Grants</v>
      </c>
      <c r="P182" t="str">
        <f t="shared" si="17"/>
        <v>Indigenous Support Program</v>
      </c>
    </row>
    <row r="183" spans="2:16" s="5" customFormat="1" ht="15" customHeight="1">
      <c r="B183" t="str">
        <f t="shared" si="12"/>
        <v>Detail</v>
      </c>
      <c r="C183" t="s">
        <v>444</v>
      </c>
      <c r="D183" s="4">
        <v>0</v>
      </c>
      <c r="E183" s="4">
        <v>-20000</v>
      </c>
      <c r="F183" t="s">
        <v>49</v>
      </c>
      <c r="G183" t="s">
        <v>100</v>
      </c>
      <c r="H183">
        <v>0</v>
      </c>
      <c r="I183" t="s">
        <v>434</v>
      </c>
      <c r="J183" t="s">
        <v>435</v>
      </c>
      <c r="K183" t="s">
        <v>445</v>
      </c>
      <c r="L183" t="str">
        <f t="shared" si="13"/>
        <v>Income from continuing operations</v>
      </c>
      <c r="M183" t="str">
        <f t="shared" si="14"/>
        <v>Australian Government grants</v>
      </c>
      <c r="N183" t="str">
        <f t="shared" si="15"/>
        <v>Australian Government grants</v>
      </c>
      <c r="O183" t="str">
        <f t="shared" si="16"/>
        <v>Commonwealth Grants Scheme and Other Grants</v>
      </c>
      <c r="P183" t="str">
        <f t="shared" si="17"/>
        <v>Learning &amp; Teaching Performance Fund</v>
      </c>
    </row>
    <row r="184" spans="2:16" s="5" customFormat="1" ht="15" customHeight="1">
      <c r="B184" t="str">
        <f t="shared" si="12"/>
        <v>Detail</v>
      </c>
      <c r="C184" t="s">
        <v>446</v>
      </c>
      <c r="D184" s="4">
        <v>-1046720</v>
      </c>
      <c r="E184" s="4">
        <v>-1203660</v>
      </c>
      <c r="F184" t="s">
        <v>49</v>
      </c>
      <c r="G184" t="s">
        <v>100</v>
      </c>
      <c r="H184">
        <v>0</v>
      </c>
      <c r="I184" t="s">
        <v>434</v>
      </c>
      <c r="J184" t="s">
        <v>435</v>
      </c>
      <c r="K184" t="s">
        <v>447</v>
      </c>
      <c r="L184" t="str">
        <f t="shared" si="13"/>
        <v>Income from continuing operations</v>
      </c>
      <c r="M184" t="str">
        <f t="shared" si="14"/>
        <v>Australian Government grants</v>
      </c>
      <c r="N184" t="str">
        <f t="shared" si="15"/>
        <v>Australian Government grants</v>
      </c>
      <c r="O184" t="str">
        <f t="shared" si="16"/>
        <v>Commonwealth Grants Scheme and Other Grants</v>
      </c>
      <c r="P184" t="str">
        <f t="shared" si="17"/>
        <v>Facilitation Funding</v>
      </c>
    </row>
    <row r="185" spans="2:16" s="5" customFormat="1" ht="15" customHeight="1">
      <c r="B185" t="str">
        <f t="shared" si="12"/>
        <v>Detail</v>
      </c>
      <c r="C185" t="s">
        <v>448</v>
      </c>
      <c r="D185" s="4">
        <v>0</v>
      </c>
      <c r="E185" s="4">
        <v>0</v>
      </c>
      <c r="F185" t="s">
        <v>49</v>
      </c>
      <c r="G185" t="s">
        <v>100</v>
      </c>
      <c r="H185">
        <v>0</v>
      </c>
      <c r="I185" t="s">
        <v>434</v>
      </c>
      <c r="J185" t="s">
        <v>435</v>
      </c>
      <c r="K185" t="s">
        <v>449</v>
      </c>
      <c r="L185" t="str">
        <f t="shared" si="13"/>
        <v>Income from continuing operations</v>
      </c>
      <c r="M185" t="str">
        <f t="shared" si="14"/>
        <v>Australian Government grants</v>
      </c>
      <c r="N185" t="str">
        <f t="shared" si="15"/>
        <v>Australian Government grants</v>
      </c>
      <c r="O185" t="str">
        <f t="shared" si="16"/>
        <v>Commonwealth Grants Scheme and Other Grants</v>
      </c>
      <c r="P185" t="str">
        <f t="shared" si="17"/>
        <v>Diversity and Structural Adjustment Fund</v>
      </c>
    </row>
    <row r="186" spans="2:16" s="5" customFormat="1" ht="15" customHeight="1">
      <c r="B186" t="str">
        <f t="shared" si="12"/>
        <v>Detail</v>
      </c>
      <c r="C186" t="s">
        <v>450</v>
      </c>
      <c r="D186" s="4">
        <v>-15135653</v>
      </c>
      <c r="E186" s="4">
        <v>-10814347</v>
      </c>
      <c r="F186" t="s">
        <v>49</v>
      </c>
      <c r="G186" t="s">
        <v>100</v>
      </c>
      <c r="H186">
        <v>0</v>
      </c>
      <c r="I186" t="s">
        <v>434</v>
      </c>
      <c r="J186" t="s">
        <v>435</v>
      </c>
      <c r="K186" t="s">
        <v>451</v>
      </c>
      <c r="L186" t="str">
        <f t="shared" si="13"/>
        <v>Income from continuing operations</v>
      </c>
      <c r="M186" t="str">
        <f t="shared" si="14"/>
        <v>Australian Government grants</v>
      </c>
      <c r="N186" t="str">
        <f t="shared" si="15"/>
        <v>Australian Government grants</v>
      </c>
      <c r="O186" t="str">
        <f t="shared" si="16"/>
        <v>Commonwealth Grants Scheme and Other Grants</v>
      </c>
      <c r="P186" t="str">
        <f t="shared" si="17"/>
        <v>HE Structural Adjustment Fund Program</v>
      </c>
    </row>
    <row r="187" spans="2:16" s="5" customFormat="1" ht="15" customHeight="1">
      <c r="B187" t="str">
        <f t="shared" si="12"/>
        <v>Detail</v>
      </c>
      <c r="C187" t="s">
        <v>452</v>
      </c>
      <c r="D187" s="4">
        <v>0</v>
      </c>
      <c r="E187" s="4">
        <v>-351540</v>
      </c>
      <c r="F187" t="s">
        <v>49</v>
      </c>
      <c r="G187" t="s">
        <v>100</v>
      </c>
      <c r="H187">
        <v>0</v>
      </c>
      <c r="I187" t="s">
        <v>434</v>
      </c>
      <c r="J187" t="s">
        <v>435</v>
      </c>
      <c r="K187" t="s">
        <v>453</v>
      </c>
      <c r="L187" t="str">
        <f t="shared" si="13"/>
        <v>Income from continuing operations</v>
      </c>
      <c r="M187" t="str">
        <f t="shared" si="14"/>
        <v>Australian Government grants</v>
      </c>
      <c r="N187" t="str">
        <f t="shared" si="15"/>
        <v>Australian Government grants</v>
      </c>
      <c r="O187" t="str">
        <f t="shared" si="16"/>
        <v>Commonwealth Grants Scheme and Other Grants</v>
      </c>
      <c r="P187" t="str">
        <f t="shared" si="17"/>
        <v>Reward Funding Targets</v>
      </c>
    </row>
    <row r="188" spans="2:16" s="5" customFormat="1" ht="15" customHeight="1">
      <c r="B188" t="str">
        <f t="shared" si="12"/>
        <v>Detail</v>
      </c>
      <c r="C188" t="s">
        <v>454</v>
      </c>
      <c r="D188" s="4">
        <v>-44100</v>
      </c>
      <c r="E188" s="4">
        <v>-24600</v>
      </c>
      <c r="F188" t="s">
        <v>49</v>
      </c>
      <c r="G188" t="s">
        <v>100</v>
      </c>
      <c r="H188">
        <v>0</v>
      </c>
      <c r="I188" t="s">
        <v>434</v>
      </c>
      <c r="J188" t="s">
        <v>435</v>
      </c>
      <c r="K188" t="s">
        <v>455</v>
      </c>
      <c r="L188" t="str">
        <f t="shared" si="13"/>
        <v>Income from continuing operations</v>
      </c>
      <c r="M188" t="str">
        <f t="shared" si="14"/>
        <v>Australian Government grants</v>
      </c>
      <c r="N188" t="str">
        <f t="shared" si="15"/>
        <v>Australian Government grants</v>
      </c>
      <c r="O188" t="str">
        <f t="shared" si="16"/>
        <v>Commonwealth Grants Scheme and Other Grants</v>
      </c>
      <c r="P188" t="str">
        <f t="shared" si="17"/>
        <v>Promotion of Excellence in Learning and Teaching</v>
      </c>
    </row>
    <row r="189" spans="2:16" s="5" customFormat="1" ht="15" customHeight="1">
      <c r="B189" t="str">
        <f t="shared" si="12"/>
        <v>Detail</v>
      </c>
      <c r="C189" t="s">
        <v>456</v>
      </c>
      <c r="D189" s="4">
        <v>0</v>
      </c>
      <c r="E189" s="4">
        <v>-90377</v>
      </c>
      <c r="F189" t="s">
        <v>49</v>
      </c>
      <c r="G189" t="s">
        <v>100</v>
      </c>
      <c r="H189">
        <v>0</v>
      </c>
      <c r="I189" t="s">
        <v>434</v>
      </c>
      <c r="J189" t="s">
        <v>435</v>
      </c>
      <c r="K189" t="s">
        <v>457</v>
      </c>
      <c r="L189" t="str">
        <f t="shared" si="13"/>
        <v>Income from continuing operations</v>
      </c>
      <c r="M189" t="str">
        <f t="shared" si="14"/>
        <v>Australian Government grants</v>
      </c>
      <c r="N189" t="str">
        <f t="shared" si="15"/>
        <v>Australian Government grants</v>
      </c>
      <c r="O189" t="str">
        <f t="shared" si="16"/>
        <v>Commonwealth Grants Scheme and Other Grants</v>
      </c>
      <c r="P189" t="str">
        <f t="shared" si="17"/>
        <v>Disability Support Program</v>
      </c>
    </row>
    <row r="190" spans="2:16" s="5" customFormat="1" ht="15" customHeight="1">
      <c r="B190" t="str">
        <f t="shared" si="12"/>
        <v>Detail</v>
      </c>
      <c r="C190" t="s">
        <v>458</v>
      </c>
      <c r="D190" s="4">
        <v>-2400</v>
      </c>
      <c r="E190" s="4">
        <v>-28444</v>
      </c>
      <c r="F190" t="s">
        <v>49</v>
      </c>
      <c r="G190" t="s">
        <v>100</v>
      </c>
      <c r="H190">
        <v>0</v>
      </c>
      <c r="I190" t="s">
        <v>434</v>
      </c>
      <c r="J190" t="s">
        <v>435</v>
      </c>
      <c r="K190" t="s">
        <v>457</v>
      </c>
      <c r="L190" t="str">
        <f t="shared" si="13"/>
        <v>Income from continuing operations</v>
      </c>
      <c r="M190" t="str">
        <f t="shared" si="14"/>
        <v>Australian Government grants</v>
      </c>
      <c r="N190" t="str">
        <f t="shared" si="15"/>
        <v>Australian Government grants</v>
      </c>
      <c r="O190" t="str">
        <f t="shared" si="16"/>
        <v>Commonwealth Grants Scheme and Other Grants</v>
      </c>
      <c r="P190" t="str">
        <f t="shared" si="17"/>
        <v>Disability Support Program</v>
      </c>
    </row>
    <row r="191" spans="2:16" s="5" customFormat="1" ht="15" customHeight="1">
      <c r="B191" t="str">
        <f t="shared" si="12"/>
        <v>Detail</v>
      </c>
      <c r="C191" t="s">
        <v>459</v>
      </c>
      <c r="D191" s="4">
        <v>-48800</v>
      </c>
      <c r="E191" s="4">
        <v>-239000</v>
      </c>
      <c r="F191" t="s">
        <v>49</v>
      </c>
      <c r="G191" t="s">
        <v>100</v>
      </c>
      <c r="H191">
        <v>0</v>
      </c>
      <c r="I191" t="s">
        <v>434</v>
      </c>
      <c r="J191" t="s">
        <v>435</v>
      </c>
      <c r="K191" t="s">
        <v>104</v>
      </c>
      <c r="L191" t="str">
        <f t="shared" si="13"/>
        <v>Income from continuing operations</v>
      </c>
      <c r="M191" t="str">
        <f t="shared" si="14"/>
        <v>Australian Government grants</v>
      </c>
      <c r="N191" t="str">
        <f t="shared" si="15"/>
        <v>Australian Government grants</v>
      </c>
      <c r="O191" t="str">
        <f t="shared" si="16"/>
        <v>Commonwealth Grants Scheme and Other Grants</v>
      </c>
      <c r="P191" t="str">
        <f t="shared" si="17"/>
        <v>Other</v>
      </c>
    </row>
    <row r="192" spans="2:16" s="5" customFormat="1" ht="15" customHeight="1">
      <c r="B192" t="str">
        <f t="shared" si="12"/>
        <v>Detail</v>
      </c>
      <c r="C192" t="s">
        <v>460</v>
      </c>
      <c r="D192" s="4">
        <v>0</v>
      </c>
      <c r="E192" s="4">
        <v>0</v>
      </c>
      <c r="F192" t="s">
        <v>49</v>
      </c>
      <c r="G192" t="s">
        <v>100</v>
      </c>
      <c r="H192">
        <v>0</v>
      </c>
      <c r="I192" t="s">
        <v>434</v>
      </c>
      <c r="J192" t="s">
        <v>435</v>
      </c>
      <c r="K192" t="s">
        <v>104</v>
      </c>
      <c r="L192" t="str">
        <f t="shared" si="13"/>
        <v>Income from continuing operations</v>
      </c>
      <c r="M192" t="str">
        <f t="shared" si="14"/>
        <v>Australian Government grants</v>
      </c>
      <c r="N192" t="str">
        <f t="shared" si="15"/>
        <v>Australian Government grants</v>
      </c>
      <c r="O192" t="str">
        <f t="shared" si="16"/>
        <v>Commonwealth Grants Scheme and Other Grants</v>
      </c>
      <c r="P192" t="str">
        <f t="shared" si="17"/>
        <v>Other</v>
      </c>
    </row>
    <row r="193" spans="2:16" s="5" customFormat="1" ht="15" customHeight="1">
      <c r="B193" t="str">
        <f t="shared" si="12"/>
        <v>Detail</v>
      </c>
      <c r="C193" t="s">
        <v>461</v>
      </c>
      <c r="D193" s="4">
        <v>0</v>
      </c>
      <c r="E193" s="4">
        <v>0</v>
      </c>
      <c r="F193" t="s">
        <v>49</v>
      </c>
      <c r="G193" t="s">
        <v>100</v>
      </c>
      <c r="H193">
        <v>0</v>
      </c>
      <c r="I193" t="s">
        <v>434</v>
      </c>
      <c r="J193" t="s">
        <v>435</v>
      </c>
      <c r="K193" t="s">
        <v>104</v>
      </c>
      <c r="L193" t="str">
        <f t="shared" si="13"/>
        <v>Income from continuing operations</v>
      </c>
      <c r="M193" t="str">
        <f t="shared" si="14"/>
        <v>Australian Government grants</v>
      </c>
      <c r="N193" t="str">
        <f t="shared" si="15"/>
        <v>Australian Government grants</v>
      </c>
      <c r="O193" t="str">
        <f t="shared" si="16"/>
        <v>Commonwealth Grants Scheme and Other Grants</v>
      </c>
      <c r="P193" t="str">
        <f t="shared" si="17"/>
        <v>Other</v>
      </c>
    </row>
    <row r="194" spans="2:16" s="5" customFormat="1" ht="15" customHeight="1">
      <c r="B194" t="str">
        <f t="shared" si="12"/>
        <v>Detail</v>
      </c>
      <c r="C194" t="s">
        <v>462</v>
      </c>
      <c r="D194" s="4">
        <v>-966725.28</v>
      </c>
      <c r="E194" s="4">
        <v>-1207522</v>
      </c>
      <c r="F194" t="s">
        <v>49</v>
      </c>
      <c r="G194" t="s">
        <v>100</v>
      </c>
      <c r="H194">
        <v>0</v>
      </c>
      <c r="I194" t="s">
        <v>434</v>
      </c>
      <c r="J194" t="s">
        <v>463</v>
      </c>
      <c r="K194" t="s">
        <v>464</v>
      </c>
      <c r="L194" t="str">
        <f t="shared" si="13"/>
        <v>Income from continuing operations</v>
      </c>
      <c r="M194" t="str">
        <f t="shared" si="14"/>
        <v>Australian Government grants</v>
      </c>
      <c r="N194" t="str">
        <f t="shared" si="15"/>
        <v>Australian Government grants</v>
      </c>
      <c r="O194" t="str">
        <f t="shared" si="16"/>
        <v>Learning Scholarships</v>
      </c>
      <c r="P194" t="str">
        <f t="shared" si="17"/>
        <v>Australian Postgraduate Awards Scheme</v>
      </c>
    </row>
    <row r="195" spans="2:16" s="5" customFormat="1" ht="15" customHeight="1">
      <c r="B195" t="str">
        <f t="shared" si="12"/>
        <v>Detail</v>
      </c>
      <c r="C195" t="s">
        <v>465</v>
      </c>
      <c r="D195" s="4">
        <v>-184464</v>
      </c>
      <c r="E195" s="4">
        <v>-227140</v>
      </c>
      <c r="F195" t="s">
        <v>49</v>
      </c>
      <c r="G195" t="s">
        <v>100</v>
      </c>
      <c r="H195">
        <v>0</v>
      </c>
      <c r="I195" t="s">
        <v>434</v>
      </c>
      <c r="J195" t="s">
        <v>463</v>
      </c>
      <c r="K195" t="s">
        <v>466</v>
      </c>
      <c r="L195" t="str">
        <f t="shared" si="13"/>
        <v>Income from continuing operations</v>
      </c>
      <c r="M195" t="str">
        <f t="shared" si="14"/>
        <v>Australian Government grants</v>
      </c>
      <c r="N195" t="str">
        <f t="shared" si="15"/>
        <v>Australian Government grants</v>
      </c>
      <c r="O195" t="str">
        <f t="shared" si="16"/>
        <v>Learning Scholarships</v>
      </c>
      <c r="P195" t="str">
        <f t="shared" si="17"/>
        <v>Commonwealth Education Costs Scholarships</v>
      </c>
    </row>
    <row r="196" spans="2:16" s="5" customFormat="1" ht="15" customHeight="1">
      <c r="B196" t="str">
        <f t="shared" si="12"/>
        <v>Detail</v>
      </c>
      <c r="C196" t="s">
        <v>467</v>
      </c>
      <c r="D196" s="4">
        <v>77521</v>
      </c>
      <c r="E196" s="4">
        <v>-467142</v>
      </c>
      <c r="F196" t="s">
        <v>49</v>
      </c>
      <c r="G196" t="s">
        <v>100</v>
      </c>
      <c r="H196">
        <v>0</v>
      </c>
      <c r="I196" t="s">
        <v>434</v>
      </c>
      <c r="J196" t="s">
        <v>463</v>
      </c>
      <c r="K196" t="s">
        <v>468</v>
      </c>
      <c r="L196" t="str">
        <f t="shared" si="13"/>
        <v>Income from continuing operations</v>
      </c>
      <c r="M196" t="str">
        <f t="shared" si="14"/>
        <v>Australian Government grants</v>
      </c>
      <c r="N196" t="str">
        <f t="shared" si="15"/>
        <v>Australian Government grants</v>
      </c>
      <c r="O196" t="str">
        <f t="shared" si="16"/>
        <v>Learning Scholarships</v>
      </c>
      <c r="P196" t="str">
        <f t="shared" si="17"/>
        <v>Commonwealth Accommodation Scholarships</v>
      </c>
    </row>
    <row r="197" spans="2:16" s="5" customFormat="1" ht="15" customHeight="1">
      <c r="B197" t="str">
        <f t="shared" si="12"/>
        <v>Detail</v>
      </c>
      <c r="C197" t="s">
        <v>469</v>
      </c>
      <c r="D197" s="4">
        <v>-84395.52</v>
      </c>
      <c r="E197" s="4">
        <v>-109886</v>
      </c>
      <c r="F197" t="s">
        <v>49</v>
      </c>
      <c r="G197" t="s">
        <v>100</v>
      </c>
      <c r="H197">
        <v>0</v>
      </c>
      <c r="I197" t="s">
        <v>434</v>
      </c>
      <c r="J197" t="s">
        <v>463</v>
      </c>
      <c r="K197" t="s">
        <v>470</v>
      </c>
      <c r="L197" t="str">
        <f t="shared" si="13"/>
        <v>Income from continuing operations</v>
      </c>
      <c r="M197" t="str">
        <f t="shared" si="14"/>
        <v>Australian Government grants</v>
      </c>
      <c r="N197" t="str">
        <f t="shared" si="15"/>
        <v>Australian Government grants</v>
      </c>
      <c r="O197" t="str">
        <f t="shared" si="16"/>
        <v>Learning Scholarships</v>
      </c>
      <c r="P197" t="str">
        <f t="shared" si="17"/>
        <v>International Postgraduate Research Scholarship Scheme</v>
      </c>
    </row>
    <row r="198" spans="2:16" s="5" customFormat="1" ht="15" customHeight="1">
      <c r="B198" t="str">
        <f t="shared" si="12"/>
        <v>Detail</v>
      </c>
      <c r="C198" t="s">
        <v>471</v>
      </c>
      <c r="D198" s="4">
        <v>0</v>
      </c>
      <c r="E198" s="4">
        <v>-210834</v>
      </c>
      <c r="F198" t="s">
        <v>49</v>
      </c>
      <c r="G198" t="s">
        <v>100</v>
      </c>
      <c r="H198">
        <v>0</v>
      </c>
      <c r="I198" t="s">
        <v>434</v>
      </c>
      <c r="J198" t="s">
        <v>463</v>
      </c>
      <c r="K198" t="s">
        <v>472</v>
      </c>
      <c r="L198" t="str">
        <f t="shared" si="13"/>
        <v>Income from continuing operations</v>
      </c>
      <c r="M198" t="str">
        <f t="shared" si="14"/>
        <v>Australian Government grants</v>
      </c>
      <c r="N198" t="str">
        <f t="shared" si="15"/>
        <v>Australian Government grants</v>
      </c>
      <c r="O198" t="str">
        <f t="shared" si="16"/>
        <v>Learning Scholarships</v>
      </c>
      <c r="P198" t="str">
        <f t="shared" si="17"/>
        <v>Indigenous Access Scholarships</v>
      </c>
    </row>
    <row r="199" spans="2:16" s="5" customFormat="1" ht="15" customHeight="1">
      <c r="B199" t="str">
        <f t="shared" si="12"/>
        <v>Detail</v>
      </c>
      <c r="C199" t="s">
        <v>473</v>
      </c>
      <c r="D199" s="4">
        <v>0</v>
      </c>
      <c r="E199" s="4">
        <v>-925</v>
      </c>
      <c r="F199" t="s">
        <v>49</v>
      </c>
      <c r="G199" t="s">
        <v>100</v>
      </c>
      <c r="H199">
        <v>0</v>
      </c>
      <c r="I199" t="s">
        <v>434</v>
      </c>
      <c r="J199" t="s">
        <v>463</v>
      </c>
      <c r="K199" t="s">
        <v>474</v>
      </c>
      <c r="L199" t="str">
        <f t="shared" si="13"/>
        <v>Income from continuing operations</v>
      </c>
      <c r="M199" t="str">
        <f t="shared" si="14"/>
        <v>Australian Government grants</v>
      </c>
      <c r="N199" t="str">
        <f t="shared" si="15"/>
        <v>Australian Government grants</v>
      </c>
      <c r="O199" t="str">
        <f t="shared" si="16"/>
        <v>Learning Scholarships</v>
      </c>
      <c r="P199" t="str">
        <f t="shared" si="17"/>
        <v>National Accommodation Scholarships</v>
      </c>
    </row>
    <row r="200" spans="2:16" s="5" customFormat="1" ht="15" customHeight="1">
      <c r="B200" t="str">
        <f t="shared" si="12"/>
        <v>Detail</v>
      </c>
      <c r="C200" t="s">
        <v>475</v>
      </c>
      <c r="D200" s="4">
        <v>0</v>
      </c>
      <c r="E200" s="4">
        <v>1189</v>
      </c>
      <c r="F200" t="s">
        <v>49</v>
      </c>
      <c r="G200" t="s">
        <v>100</v>
      </c>
      <c r="H200">
        <v>0</v>
      </c>
      <c r="I200" t="s">
        <v>434</v>
      </c>
      <c r="J200" t="s">
        <v>463</v>
      </c>
      <c r="K200" t="s">
        <v>476</v>
      </c>
      <c r="L200" t="str">
        <f t="shared" si="13"/>
        <v>Income from continuing operations</v>
      </c>
      <c r="M200" t="str">
        <f t="shared" si="14"/>
        <v>Australian Government grants</v>
      </c>
      <c r="N200" t="str">
        <f t="shared" si="15"/>
        <v>Australian Government grants</v>
      </c>
      <c r="O200" t="str">
        <f t="shared" si="16"/>
        <v>Learning Scholarships</v>
      </c>
      <c r="P200" t="str">
        <f t="shared" si="17"/>
        <v>National Priority Scholarships</v>
      </c>
    </row>
    <row r="201" spans="2:16" s="5" customFormat="1" ht="15" customHeight="1">
      <c r="B201" t="str">
        <f t="shared" si="12"/>
        <v>Detail</v>
      </c>
      <c r="C201" t="s">
        <v>477</v>
      </c>
      <c r="D201" s="4">
        <v>0</v>
      </c>
      <c r="E201" s="4">
        <v>-38176</v>
      </c>
      <c r="F201" t="s">
        <v>49</v>
      </c>
      <c r="G201" t="s">
        <v>100</v>
      </c>
      <c r="H201">
        <v>0</v>
      </c>
      <c r="I201" t="s">
        <v>434</v>
      </c>
      <c r="J201" t="s">
        <v>463</v>
      </c>
      <c r="K201" t="s">
        <v>478</v>
      </c>
      <c r="L201" t="str">
        <f t="shared" si="13"/>
        <v>Income from continuing operations</v>
      </c>
      <c r="M201" t="str">
        <f t="shared" si="14"/>
        <v>Australian Government grants</v>
      </c>
      <c r="N201" t="str">
        <f t="shared" si="15"/>
        <v>Australian Government grants</v>
      </c>
      <c r="O201" t="str">
        <f t="shared" si="16"/>
        <v>Learning Scholarships</v>
      </c>
      <c r="P201" t="str">
        <f t="shared" si="17"/>
        <v>Indigenous Staff Scholarships</v>
      </c>
    </row>
    <row r="202" spans="2:16" s="5" customFormat="1" ht="15" customHeight="1">
      <c r="B202" t="str">
        <f t="shared" si="12"/>
        <v>Detail</v>
      </c>
      <c r="C202" t="s">
        <v>479</v>
      </c>
      <c r="D202" s="4">
        <v>0</v>
      </c>
      <c r="E202" s="4">
        <v>50310.59</v>
      </c>
      <c r="F202" t="s">
        <v>49</v>
      </c>
      <c r="G202" t="s">
        <v>100</v>
      </c>
      <c r="H202">
        <v>0</v>
      </c>
      <c r="I202" t="s">
        <v>434</v>
      </c>
      <c r="J202" t="s">
        <v>480</v>
      </c>
      <c r="K202" t="s">
        <v>481</v>
      </c>
      <c r="L202" t="str">
        <f t="shared" si="13"/>
        <v>Income from continuing operations</v>
      </c>
      <c r="M202" t="str">
        <f t="shared" si="14"/>
        <v>Australian Government grants</v>
      </c>
      <c r="N202" t="str">
        <f t="shared" si="15"/>
        <v>Australian Government grants</v>
      </c>
      <c r="O202" t="str">
        <f t="shared" si="16"/>
        <v>Commonwealth Research</v>
      </c>
      <c r="P202" t="str">
        <f t="shared" si="17"/>
        <v>Commercialisation Training Scheme</v>
      </c>
    </row>
    <row r="203" spans="2:16" s="5" customFormat="1" ht="15" customHeight="1">
      <c r="B203" t="str">
        <f t="shared" si="12"/>
        <v>Detail</v>
      </c>
      <c r="C203" t="s">
        <v>482</v>
      </c>
      <c r="D203" s="4">
        <v>-1678991.76</v>
      </c>
      <c r="E203" s="4">
        <v>-1955560</v>
      </c>
      <c r="F203" t="s">
        <v>49</v>
      </c>
      <c r="G203" t="s">
        <v>100</v>
      </c>
      <c r="H203">
        <v>0</v>
      </c>
      <c r="I203" t="s">
        <v>434</v>
      </c>
      <c r="J203" t="s">
        <v>480</v>
      </c>
      <c r="K203" t="s">
        <v>483</v>
      </c>
      <c r="L203" t="str">
        <f t="shared" si="13"/>
        <v>Income from continuing operations</v>
      </c>
      <c r="M203" t="str">
        <f t="shared" si="14"/>
        <v>Australian Government grants</v>
      </c>
      <c r="N203" t="str">
        <f t="shared" si="15"/>
        <v>Australian Government grants</v>
      </c>
      <c r="O203" t="str">
        <f t="shared" si="16"/>
        <v>Commonwealth Research</v>
      </c>
      <c r="P203" t="str">
        <f t="shared" si="17"/>
        <v>Joint Research Engagement Program</v>
      </c>
    </row>
    <row r="204" spans="2:16" s="5" customFormat="1" ht="15" customHeight="1">
      <c r="B204" t="str">
        <f t="shared" si="12"/>
        <v>Detail</v>
      </c>
      <c r="C204" t="s">
        <v>484</v>
      </c>
      <c r="D204" s="4">
        <v>-274284.72</v>
      </c>
      <c r="E204" s="4">
        <v>-449092</v>
      </c>
      <c r="F204" t="s">
        <v>49</v>
      </c>
      <c r="G204" t="s">
        <v>100</v>
      </c>
      <c r="H204">
        <v>0</v>
      </c>
      <c r="I204" t="s">
        <v>434</v>
      </c>
      <c r="J204" t="s">
        <v>480</v>
      </c>
      <c r="K204" t="s">
        <v>485</v>
      </c>
      <c r="L204" t="str">
        <f t="shared" si="13"/>
        <v>Income from continuing operations</v>
      </c>
      <c r="M204" t="str">
        <f t="shared" si="14"/>
        <v>Australian Government grants</v>
      </c>
      <c r="N204" t="str">
        <f t="shared" si="15"/>
        <v>Australian Government grants</v>
      </c>
      <c r="O204" t="str">
        <f t="shared" si="16"/>
        <v>Commonwealth Research</v>
      </c>
      <c r="P204" t="str">
        <f t="shared" si="17"/>
        <v>Research Infrastructure Block Grants</v>
      </c>
    </row>
    <row r="205" spans="2:16" s="5" customFormat="1" ht="15" customHeight="1">
      <c r="B205" t="str">
        <f t="shared" si="12"/>
        <v>Detail</v>
      </c>
      <c r="C205" t="s">
        <v>486</v>
      </c>
      <c r="D205" s="4">
        <v>-2213799.12</v>
      </c>
      <c r="E205" s="4">
        <v>-2897983.25</v>
      </c>
      <c r="F205" t="s">
        <v>49</v>
      </c>
      <c r="G205" t="s">
        <v>100</v>
      </c>
      <c r="H205">
        <v>0</v>
      </c>
      <c r="I205" t="s">
        <v>434</v>
      </c>
      <c r="J205" t="s">
        <v>480</v>
      </c>
      <c r="K205" t="s">
        <v>487</v>
      </c>
      <c r="L205" t="str">
        <f t="shared" si="13"/>
        <v>Income from continuing operations</v>
      </c>
      <c r="M205" t="str">
        <f t="shared" si="14"/>
        <v>Australian Government grants</v>
      </c>
      <c r="N205" t="str">
        <f t="shared" si="15"/>
        <v>Australian Government grants</v>
      </c>
      <c r="O205" t="str">
        <f t="shared" si="16"/>
        <v>Commonwealth Research</v>
      </c>
      <c r="P205" t="str">
        <f t="shared" si="17"/>
        <v>Research Training Scheme</v>
      </c>
    </row>
    <row r="206" spans="2:16" s="5" customFormat="1" ht="15" customHeight="1">
      <c r="B206" t="str">
        <f t="shared" si="12"/>
        <v>Detail</v>
      </c>
      <c r="C206" t="s">
        <v>488</v>
      </c>
      <c r="D206" s="4">
        <v>-396827.4</v>
      </c>
      <c r="E206" s="4">
        <v>-684965</v>
      </c>
      <c r="F206" t="s">
        <v>49</v>
      </c>
      <c r="G206" t="s">
        <v>100</v>
      </c>
      <c r="H206">
        <v>0</v>
      </c>
      <c r="I206" t="s">
        <v>434</v>
      </c>
      <c r="J206" t="s">
        <v>480</v>
      </c>
      <c r="K206" t="s">
        <v>489</v>
      </c>
      <c r="L206" t="str">
        <f t="shared" si="13"/>
        <v>Income from continuing operations</v>
      </c>
      <c r="M206" t="str">
        <f t="shared" si="14"/>
        <v>Australian Government grants</v>
      </c>
      <c r="N206" t="str">
        <f t="shared" si="15"/>
        <v>Australian Government grants</v>
      </c>
      <c r="O206" t="str">
        <f t="shared" si="16"/>
        <v>Commonwealth Research</v>
      </c>
      <c r="P206" t="str">
        <f t="shared" si="17"/>
        <v>Sustainable Research Excellence</v>
      </c>
    </row>
    <row r="207" spans="2:16" s="5" customFormat="1" ht="15" customHeight="1">
      <c r="B207" t="str">
        <f t="shared" si="12"/>
        <v>Detail</v>
      </c>
      <c r="C207" t="s">
        <v>490</v>
      </c>
      <c r="D207" s="4">
        <v>-11844.6</v>
      </c>
      <c r="E207" s="4">
        <v>-10000</v>
      </c>
      <c r="F207" t="s">
        <v>49</v>
      </c>
      <c r="G207" t="s">
        <v>100</v>
      </c>
      <c r="H207">
        <v>0</v>
      </c>
      <c r="I207" t="s">
        <v>434</v>
      </c>
      <c r="J207" t="s">
        <v>480</v>
      </c>
      <c r="K207" t="s">
        <v>104</v>
      </c>
      <c r="L207" t="str">
        <f t="shared" si="13"/>
        <v>Income from continuing operations</v>
      </c>
      <c r="M207" t="str">
        <f t="shared" si="14"/>
        <v>Australian Government grants</v>
      </c>
      <c r="N207" t="str">
        <f t="shared" si="15"/>
        <v>Australian Government grants</v>
      </c>
      <c r="O207" t="str">
        <f t="shared" si="16"/>
        <v>Commonwealth Research</v>
      </c>
      <c r="P207" t="str">
        <f t="shared" si="17"/>
        <v>Other</v>
      </c>
    </row>
    <row r="208" spans="2:16" s="5" customFormat="1" ht="15" customHeight="1">
      <c r="B208" t="str">
        <f t="shared" si="12"/>
        <v>Detail</v>
      </c>
      <c r="C208" t="s">
        <v>491</v>
      </c>
      <c r="D208" s="4">
        <v>-3009952.13</v>
      </c>
      <c r="E208" s="4">
        <v>-1122651.07</v>
      </c>
      <c r="F208" t="s">
        <v>49</v>
      </c>
      <c r="G208" t="s">
        <v>100</v>
      </c>
      <c r="H208">
        <v>0</v>
      </c>
      <c r="I208" t="s">
        <v>434</v>
      </c>
      <c r="J208">
        <v>0</v>
      </c>
      <c r="K208" t="s">
        <v>492</v>
      </c>
      <c r="L208" t="str">
        <f t="shared" si="13"/>
        <v>Income from continuing operations</v>
      </c>
      <c r="M208" t="str">
        <f t="shared" si="14"/>
        <v>Australian Government grants</v>
      </c>
      <c r="N208" t="str">
        <f t="shared" si="15"/>
        <v>Australian Government grants</v>
      </c>
      <c r="O208" t="str">
        <f t="shared" si="16"/>
        <v>Other Capital Funding</v>
      </c>
      <c r="P208" t="str">
        <f t="shared" si="17"/>
        <v>Other Capital Funding</v>
      </c>
    </row>
    <row r="209" spans="2:16" s="5" customFormat="1" ht="15" customHeight="1">
      <c r="B209" t="str">
        <f t="shared" si="12"/>
        <v>Detail</v>
      </c>
      <c r="C209" t="s">
        <v>493</v>
      </c>
      <c r="D209" s="4">
        <v>-772129.36</v>
      </c>
      <c r="E209" s="4">
        <v>-619702</v>
      </c>
      <c r="F209" t="s">
        <v>49</v>
      </c>
      <c r="G209" t="s">
        <v>100</v>
      </c>
      <c r="H209">
        <v>0</v>
      </c>
      <c r="I209" t="s">
        <v>434</v>
      </c>
      <c r="J209" t="s">
        <v>494</v>
      </c>
      <c r="K209" t="s">
        <v>495</v>
      </c>
      <c r="L209" t="str">
        <f t="shared" si="13"/>
        <v>Income from continuing operations</v>
      </c>
      <c r="M209" t="str">
        <f t="shared" si="14"/>
        <v>Australian Government grants</v>
      </c>
      <c r="N209" t="str">
        <f t="shared" si="15"/>
        <v>Australian Government grants</v>
      </c>
      <c r="O209" t="str">
        <f t="shared" si="16"/>
        <v>Australian Research Council</v>
      </c>
      <c r="P209" t="str">
        <f t="shared" si="17"/>
        <v>Projects</v>
      </c>
    </row>
    <row r="210" spans="2:16" s="5" customFormat="1" ht="15" customHeight="1">
      <c r="B210" t="str">
        <f t="shared" si="12"/>
        <v>Detail</v>
      </c>
      <c r="C210" t="s">
        <v>496</v>
      </c>
      <c r="D210" s="4">
        <v>-323415.72</v>
      </c>
      <c r="E210" s="4">
        <v>-553006</v>
      </c>
      <c r="F210" t="s">
        <v>49</v>
      </c>
      <c r="G210" t="s">
        <v>100</v>
      </c>
      <c r="H210">
        <v>0</v>
      </c>
      <c r="I210" t="s">
        <v>434</v>
      </c>
      <c r="J210" t="s">
        <v>494</v>
      </c>
      <c r="K210" t="s">
        <v>495</v>
      </c>
      <c r="L210" t="str">
        <f t="shared" si="13"/>
        <v>Income from continuing operations</v>
      </c>
      <c r="M210" t="str">
        <f t="shared" si="14"/>
        <v>Australian Government grants</v>
      </c>
      <c r="N210" t="str">
        <f t="shared" si="15"/>
        <v>Australian Government grants</v>
      </c>
      <c r="O210" t="str">
        <f t="shared" si="16"/>
        <v>Australian Research Council</v>
      </c>
      <c r="P210" t="str">
        <f t="shared" si="17"/>
        <v>Projects</v>
      </c>
    </row>
    <row r="211" spans="2:16" s="5" customFormat="1" ht="15" customHeight="1">
      <c r="B211" t="str">
        <f t="shared" si="12"/>
        <v>Detail</v>
      </c>
      <c r="C211" t="s">
        <v>497</v>
      </c>
      <c r="D211" s="4">
        <v>-770950.52</v>
      </c>
      <c r="E211" s="4">
        <v>-274822</v>
      </c>
      <c r="F211" t="s">
        <v>49</v>
      </c>
      <c r="G211" t="s">
        <v>100</v>
      </c>
      <c r="H211">
        <v>0</v>
      </c>
      <c r="I211" t="s">
        <v>434</v>
      </c>
      <c r="J211" t="s">
        <v>494</v>
      </c>
      <c r="K211" t="s">
        <v>495</v>
      </c>
      <c r="L211" t="str">
        <f t="shared" si="13"/>
        <v>Income from continuing operations</v>
      </c>
      <c r="M211" t="str">
        <f t="shared" si="14"/>
        <v>Australian Government grants</v>
      </c>
      <c r="N211" t="str">
        <f t="shared" si="15"/>
        <v>Australian Government grants</v>
      </c>
      <c r="O211" t="str">
        <f t="shared" si="16"/>
        <v>Australian Research Council</v>
      </c>
      <c r="P211" t="str">
        <f t="shared" si="17"/>
        <v>Projects</v>
      </c>
    </row>
    <row r="212" spans="2:16" s="5" customFormat="1" ht="15" customHeight="1">
      <c r="B212" t="str">
        <f t="shared" si="12"/>
        <v>Detail</v>
      </c>
      <c r="C212" t="s">
        <v>498</v>
      </c>
      <c r="D212" s="4">
        <v>-523659</v>
      </c>
      <c r="E212" s="4">
        <v>-729311</v>
      </c>
      <c r="F212" t="s">
        <v>49</v>
      </c>
      <c r="G212" t="s">
        <v>100</v>
      </c>
      <c r="H212">
        <v>0</v>
      </c>
      <c r="I212" t="s">
        <v>434</v>
      </c>
      <c r="J212">
        <v>0</v>
      </c>
      <c r="K212" t="s">
        <v>499</v>
      </c>
      <c r="L212" t="str">
        <f t="shared" si="13"/>
        <v>Income from continuing operations</v>
      </c>
      <c r="M212" t="str">
        <f t="shared" si="14"/>
        <v>Australian Government grants</v>
      </c>
      <c r="N212" t="str">
        <f t="shared" si="15"/>
        <v>Australian Government grants</v>
      </c>
      <c r="O212" t="str">
        <f t="shared" si="16"/>
        <v>Other Australian Government financial assistance</v>
      </c>
      <c r="P212" t="str">
        <f t="shared" si="17"/>
        <v>Other Australian Government financial assistance</v>
      </c>
    </row>
    <row r="213" spans="2:16" s="5" customFormat="1" ht="15" customHeight="1">
      <c r="B213" t="str">
        <f t="shared" si="12"/>
        <v>Detail</v>
      </c>
      <c r="C213" t="s">
        <v>500</v>
      </c>
      <c r="D213" s="4">
        <v>-1424004.07</v>
      </c>
      <c r="E213" s="4">
        <v>-1150824.78</v>
      </c>
      <c r="F213" t="s">
        <v>49</v>
      </c>
      <c r="G213" t="s">
        <v>100</v>
      </c>
      <c r="H213">
        <v>0</v>
      </c>
      <c r="I213" t="s">
        <v>434</v>
      </c>
      <c r="J213">
        <v>0</v>
      </c>
      <c r="K213" t="s">
        <v>499</v>
      </c>
      <c r="L213" t="str">
        <f t="shared" si="13"/>
        <v>Income from continuing operations</v>
      </c>
      <c r="M213" t="str">
        <f t="shared" si="14"/>
        <v>Australian Government grants</v>
      </c>
      <c r="N213" t="str">
        <f t="shared" si="15"/>
        <v>Australian Government grants</v>
      </c>
      <c r="O213" t="str">
        <f t="shared" si="16"/>
        <v>Other Australian Government financial assistance</v>
      </c>
      <c r="P213" t="str">
        <f t="shared" si="17"/>
        <v>Other Australian Government financial assistance</v>
      </c>
    </row>
    <row r="214" spans="2:16" s="5" customFormat="1" ht="15" customHeight="1">
      <c r="B214" t="str">
        <f t="shared" si="12"/>
        <v>Detail</v>
      </c>
      <c r="C214" t="s">
        <v>501</v>
      </c>
      <c r="D214" s="4">
        <v>-1446805</v>
      </c>
      <c r="E214" s="4">
        <v>-1015982</v>
      </c>
      <c r="F214" t="s">
        <v>49</v>
      </c>
      <c r="G214" t="s">
        <v>100</v>
      </c>
      <c r="H214">
        <v>0</v>
      </c>
      <c r="I214" t="s">
        <v>434</v>
      </c>
      <c r="J214">
        <v>0</v>
      </c>
      <c r="K214" t="s">
        <v>499</v>
      </c>
      <c r="L214" t="str">
        <f t="shared" si="13"/>
        <v>Income from continuing operations</v>
      </c>
      <c r="M214" t="str">
        <f t="shared" si="14"/>
        <v>Australian Government grants</v>
      </c>
      <c r="N214" t="str">
        <f t="shared" si="15"/>
        <v>Australian Government grants</v>
      </c>
      <c r="O214" t="str">
        <f t="shared" si="16"/>
        <v>Other Australian Government financial assistance</v>
      </c>
      <c r="P214" t="str">
        <f t="shared" si="17"/>
        <v>Other Australian Government financial assistance</v>
      </c>
    </row>
    <row r="215" spans="2:16" s="5" customFormat="1" ht="15" customHeight="1">
      <c r="B215" t="str">
        <f t="shared" si="12"/>
        <v>Detail</v>
      </c>
      <c r="C215" t="s">
        <v>502</v>
      </c>
      <c r="D215" s="4">
        <v>-398737.14</v>
      </c>
      <c r="E215" s="4">
        <v>-395657.75</v>
      </c>
      <c r="F215" t="s">
        <v>49</v>
      </c>
      <c r="G215" t="s">
        <v>100</v>
      </c>
      <c r="H215">
        <v>0</v>
      </c>
      <c r="I215" t="s">
        <v>434</v>
      </c>
      <c r="J215">
        <v>0</v>
      </c>
      <c r="K215" t="s">
        <v>499</v>
      </c>
      <c r="L215" t="str">
        <f t="shared" si="13"/>
        <v>Income from continuing operations</v>
      </c>
      <c r="M215" t="str">
        <f t="shared" si="14"/>
        <v>Australian Government grants</v>
      </c>
      <c r="N215" t="str">
        <f t="shared" si="15"/>
        <v>Australian Government grants</v>
      </c>
      <c r="O215" t="str">
        <f t="shared" si="16"/>
        <v>Other Australian Government financial assistance</v>
      </c>
      <c r="P215" t="str">
        <f t="shared" si="17"/>
        <v>Other Australian Government financial assistance</v>
      </c>
    </row>
    <row r="216" spans="2:16" s="5" customFormat="1" ht="15" customHeight="1">
      <c r="B216" t="str">
        <f t="shared" si="12"/>
        <v>Detail</v>
      </c>
      <c r="C216" t="s">
        <v>503</v>
      </c>
      <c r="D216" s="4">
        <v>0</v>
      </c>
      <c r="E216" s="4">
        <v>0</v>
      </c>
      <c r="F216" t="s">
        <v>44</v>
      </c>
      <c r="G216" t="s">
        <v>100</v>
      </c>
      <c r="H216">
        <v>0</v>
      </c>
      <c r="I216" t="s">
        <v>434</v>
      </c>
      <c r="J216">
        <v>0</v>
      </c>
      <c r="K216" t="s">
        <v>499</v>
      </c>
      <c r="L216" t="str">
        <f t="shared" si="13"/>
        <v>Income from continuing operations</v>
      </c>
      <c r="M216" t="str">
        <f t="shared" si="14"/>
        <v>Australian Government grants</v>
      </c>
      <c r="N216" t="str">
        <f t="shared" si="15"/>
        <v>Australian Government grants</v>
      </c>
      <c r="O216" t="str">
        <f t="shared" si="16"/>
        <v>Other Australian Government financial assistance</v>
      </c>
      <c r="P216" t="str">
        <f t="shared" si="17"/>
        <v>Other Australian Government financial assistance</v>
      </c>
    </row>
    <row r="217" spans="2:16" s="5" customFormat="1" ht="15" customHeight="1">
      <c r="B217" t="str">
        <f t="shared" si="12"/>
        <v>Detail</v>
      </c>
      <c r="C217" t="s">
        <v>2067</v>
      </c>
      <c r="D217" s="4">
        <v>-2550602.71</v>
      </c>
      <c r="E217" s="4">
        <v>-1394257</v>
      </c>
      <c r="F217" t="s">
        <v>49</v>
      </c>
      <c r="G217" t="s">
        <v>100</v>
      </c>
      <c r="H217">
        <v>0</v>
      </c>
      <c r="I217" t="s">
        <v>434</v>
      </c>
      <c r="J217">
        <v>0</v>
      </c>
      <c r="K217" t="s">
        <v>499</v>
      </c>
      <c r="L217" t="str">
        <f t="shared" si="13"/>
        <v>Income from continuing operations</v>
      </c>
      <c r="M217" t="str">
        <f t="shared" si="14"/>
        <v>Australian Government grants</v>
      </c>
      <c r="N217" t="str">
        <f t="shared" si="15"/>
        <v>Australian Government grants</v>
      </c>
      <c r="O217" t="str">
        <f t="shared" si="16"/>
        <v>Other Australian Government financial assistance</v>
      </c>
      <c r="P217" t="str">
        <f t="shared" si="17"/>
        <v>Other Australian Government financial assistance</v>
      </c>
    </row>
    <row r="218" spans="2:16" s="5" customFormat="1" ht="15" customHeight="1">
      <c r="B218" t="str">
        <f t="shared" si="12"/>
        <v>Detail</v>
      </c>
      <c r="C218" t="s">
        <v>504</v>
      </c>
      <c r="D218" s="4">
        <v>-4543088.02</v>
      </c>
      <c r="E218" s="4">
        <v>-3511421.01</v>
      </c>
      <c r="F218" t="s">
        <v>49</v>
      </c>
      <c r="G218" t="s">
        <v>100</v>
      </c>
      <c r="H218">
        <v>0</v>
      </c>
      <c r="I218" t="s">
        <v>434</v>
      </c>
      <c r="J218">
        <v>0</v>
      </c>
      <c r="K218" t="s">
        <v>499</v>
      </c>
      <c r="L218" t="str">
        <f t="shared" si="13"/>
        <v>Income from continuing operations</v>
      </c>
      <c r="M218" t="str">
        <f t="shared" si="14"/>
        <v>Australian Government grants</v>
      </c>
      <c r="N218" t="str">
        <f t="shared" si="15"/>
        <v>Australian Government grants</v>
      </c>
      <c r="O218" t="str">
        <f t="shared" si="16"/>
        <v>Other Australian Government financial assistance</v>
      </c>
      <c r="P218" t="str">
        <f t="shared" si="17"/>
        <v>Other Australian Government financial assistance</v>
      </c>
    </row>
    <row r="219" spans="2:16" s="5" customFormat="1" ht="15" customHeight="1">
      <c r="B219" t="str">
        <f t="shared" si="12"/>
        <v>Detail</v>
      </c>
      <c r="C219" t="s">
        <v>505</v>
      </c>
      <c r="D219" s="4">
        <v>262355.9</v>
      </c>
      <c r="E219" s="4">
        <v>-7446793.6</v>
      </c>
      <c r="F219" t="s">
        <v>49</v>
      </c>
      <c r="G219" t="s">
        <v>100</v>
      </c>
      <c r="H219">
        <v>0</v>
      </c>
      <c r="I219" t="s">
        <v>506</v>
      </c>
      <c r="J219">
        <v>0</v>
      </c>
      <c r="K219" t="s">
        <v>507</v>
      </c>
      <c r="L219" t="str">
        <f t="shared" si="13"/>
        <v>Income from continuing operations</v>
      </c>
      <c r="M219" t="str">
        <f t="shared" si="14"/>
        <v>HECS-HELP - Student payments</v>
      </c>
      <c r="N219" t="str">
        <f t="shared" si="15"/>
        <v>HECS-HELP - Student payments</v>
      </c>
      <c r="O219" t="str">
        <f t="shared" si="16"/>
        <v>HECS-HELP - student receipts</v>
      </c>
      <c r="P219" t="str">
        <f t="shared" si="17"/>
        <v>HECS-HELP - student receipts</v>
      </c>
    </row>
    <row r="220" spans="2:16" s="5" customFormat="1" ht="15" customHeight="1">
      <c r="B220" t="str">
        <f t="shared" si="12"/>
        <v>Detail</v>
      </c>
      <c r="C220" t="s">
        <v>508</v>
      </c>
      <c r="D220" s="4">
        <v>-737674.89</v>
      </c>
      <c r="E220" s="4">
        <v>-1488884.55</v>
      </c>
      <c r="F220" t="s">
        <v>49</v>
      </c>
      <c r="G220" t="s">
        <v>100</v>
      </c>
      <c r="H220">
        <v>0</v>
      </c>
      <c r="I220" t="s">
        <v>509</v>
      </c>
      <c r="J220" t="s">
        <v>510</v>
      </c>
      <c r="K220" t="s">
        <v>511</v>
      </c>
      <c r="L220" t="str">
        <f t="shared" si="13"/>
        <v>Income from continuing operations</v>
      </c>
      <c r="M220" t="str">
        <f t="shared" si="14"/>
        <v>State and Local Government financial assistance</v>
      </c>
      <c r="N220" t="str">
        <f t="shared" si="15"/>
        <v>State and Local Government financial assistance</v>
      </c>
      <c r="O220" t="str">
        <f t="shared" si="16"/>
        <v>State and Local Government financial assistance - non resear</v>
      </c>
      <c r="P220" t="str">
        <f t="shared" si="17"/>
        <v>Australian Capital Territory</v>
      </c>
    </row>
    <row r="221" spans="2:16" s="5" customFormat="1" ht="15" customHeight="1">
      <c r="B221" t="str">
        <f t="shared" si="12"/>
        <v>Detail</v>
      </c>
      <c r="C221" t="s">
        <v>512</v>
      </c>
      <c r="D221" s="4">
        <v>-792448.63</v>
      </c>
      <c r="E221" s="4">
        <v>-720000</v>
      </c>
      <c r="F221" t="s">
        <v>49</v>
      </c>
      <c r="G221" t="s">
        <v>100</v>
      </c>
      <c r="H221">
        <v>0</v>
      </c>
      <c r="I221" t="s">
        <v>509</v>
      </c>
      <c r="J221" t="s">
        <v>510</v>
      </c>
      <c r="K221" t="s">
        <v>511</v>
      </c>
      <c r="L221" t="str">
        <f t="shared" si="13"/>
        <v>Income from continuing operations</v>
      </c>
      <c r="M221" t="str">
        <f t="shared" si="14"/>
        <v>State and Local Government financial assistance</v>
      </c>
      <c r="N221" t="str">
        <f t="shared" si="15"/>
        <v>State and Local Government financial assistance</v>
      </c>
      <c r="O221" t="str">
        <f t="shared" si="16"/>
        <v>State and Local Government financial assistance - non resear</v>
      </c>
      <c r="P221" t="str">
        <f t="shared" si="17"/>
        <v>Australian Capital Territory</v>
      </c>
    </row>
    <row r="222" spans="2:16" s="5" customFormat="1" ht="15" customHeight="1">
      <c r="B222" t="str">
        <f t="shared" si="12"/>
        <v>Detail</v>
      </c>
      <c r="C222" t="s">
        <v>513</v>
      </c>
      <c r="D222" s="4">
        <v>-13454.12</v>
      </c>
      <c r="E222" s="4">
        <v>-2727.27</v>
      </c>
      <c r="F222" t="s">
        <v>49</v>
      </c>
      <c r="G222" t="s">
        <v>100</v>
      </c>
      <c r="H222">
        <v>0</v>
      </c>
      <c r="I222" t="s">
        <v>509</v>
      </c>
      <c r="J222" t="s">
        <v>510</v>
      </c>
      <c r="K222" t="s">
        <v>514</v>
      </c>
      <c r="L222" t="str">
        <f t="shared" si="13"/>
        <v>Income from continuing operations</v>
      </c>
      <c r="M222" t="str">
        <f t="shared" si="14"/>
        <v>State and Local Government financial assistance</v>
      </c>
      <c r="N222" t="str">
        <f t="shared" si="15"/>
        <v>State and Local Government financial assistance</v>
      </c>
      <c r="O222" t="str">
        <f t="shared" si="16"/>
        <v>State and Local Government financial assistance - non resear</v>
      </c>
      <c r="P222" t="str">
        <f t="shared" si="17"/>
        <v>South Australia</v>
      </c>
    </row>
    <row r="223" spans="2:16" s="5" customFormat="1" ht="15" customHeight="1">
      <c r="B223" t="str">
        <f t="shared" si="12"/>
        <v>Detail</v>
      </c>
      <c r="C223" t="s">
        <v>515</v>
      </c>
      <c r="D223" s="4">
        <v>-204476.18</v>
      </c>
      <c r="E223" s="4">
        <v>-258444.63</v>
      </c>
      <c r="F223" t="s">
        <v>49</v>
      </c>
      <c r="G223" t="s">
        <v>100</v>
      </c>
      <c r="H223">
        <v>0</v>
      </c>
      <c r="I223" t="s">
        <v>509</v>
      </c>
      <c r="J223" t="s">
        <v>510</v>
      </c>
      <c r="K223" t="s">
        <v>516</v>
      </c>
      <c r="L223" t="str">
        <f t="shared" si="13"/>
        <v>Income from continuing operations</v>
      </c>
      <c r="M223" t="str">
        <f t="shared" si="14"/>
        <v>State and Local Government financial assistance</v>
      </c>
      <c r="N223" t="str">
        <f t="shared" si="15"/>
        <v>State and Local Government financial assistance</v>
      </c>
      <c r="O223" t="str">
        <f t="shared" si="16"/>
        <v>State and Local Government financial assistance - non resear</v>
      </c>
      <c r="P223" t="str">
        <f t="shared" si="17"/>
        <v>New South Wales</v>
      </c>
    </row>
    <row r="224" spans="2:16" s="5" customFormat="1" ht="15" customHeight="1">
      <c r="B224" t="str">
        <f t="shared" si="12"/>
        <v>Detail</v>
      </c>
      <c r="C224" t="s">
        <v>517</v>
      </c>
      <c r="D224" s="4">
        <v>0</v>
      </c>
      <c r="E224" s="4">
        <v>11170</v>
      </c>
      <c r="F224" t="s">
        <v>49</v>
      </c>
      <c r="G224" t="s">
        <v>100</v>
      </c>
      <c r="H224">
        <v>0</v>
      </c>
      <c r="I224" t="s">
        <v>509</v>
      </c>
      <c r="J224" t="s">
        <v>510</v>
      </c>
      <c r="K224" t="s">
        <v>516</v>
      </c>
      <c r="L224" t="str">
        <f t="shared" si="13"/>
        <v>Income from continuing operations</v>
      </c>
      <c r="M224" t="str">
        <f t="shared" si="14"/>
        <v>State and Local Government financial assistance</v>
      </c>
      <c r="N224" t="str">
        <f t="shared" si="15"/>
        <v>State and Local Government financial assistance</v>
      </c>
      <c r="O224" t="str">
        <f t="shared" si="16"/>
        <v>State and Local Government financial assistance - non resear</v>
      </c>
      <c r="P224" t="str">
        <f t="shared" si="17"/>
        <v>New South Wales</v>
      </c>
    </row>
    <row r="225" spans="2:16" s="5" customFormat="1" ht="15" customHeight="1">
      <c r="B225" t="str">
        <f t="shared" si="12"/>
        <v>Detail</v>
      </c>
      <c r="C225" t="s">
        <v>518</v>
      </c>
      <c r="D225" s="4">
        <v>-10340.91</v>
      </c>
      <c r="E225" s="4">
        <v>-14545.45</v>
      </c>
      <c r="F225" t="s">
        <v>49</v>
      </c>
      <c r="G225" t="s">
        <v>100</v>
      </c>
      <c r="H225">
        <v>0</v>
      </c>
      <c r="I225" t="s">
        <v>509</v>
      </c>
      <c r="J225" t="s">
        <v>510</v>
      </c>
      <c r="K225" t="s">
        <v>519</v>
      </c>
      <c r="L225" t="str">
        <f t="shared" si="13"/>
        <v>Income from continuing operations</v>
      </c>
      <c r="M225" t="str">
        <f t="shared" si="14"/>
        <v>State and Local Government financial assistance</v>
      </c>
      <c r="N225" t="str">
        <f t="shared" si="15"/>
        <v>State and Local Government financial assistance</v>
      </c>
      <c r="O225" t="str">
        <f t="shared" si="16"/>
        <v>State and Local Government financial assistance - non resear</v>
      </c>
      <c r="P225" t="str">
        <f t="shared" si="17"/>
        <v>Queensland</v>
      </c>
    </row>
    <row r="226" spans="2:16" s="5" customFormat="1" ht="15" customHeight="1">
      <c r="B226" t="str">
        <f t="shared" si="12"/>
        <v>Detail</v>
      </c>
      <c r="C226" t="s">
        <v>520</v>
      </c>
      <c r="D226" s="4">
        <v>0</v>
      </c>
      <c r="E226" s="4">
        <v>0</v>
      </c>
      <c r="F226" t="s">
        <v>44</v>
      </c>
      <c r="G226" t="s">
        <v>100</v>
      </c>
      <c r="H226">
        <v>0</v>
      </c>
      <c r="I226" t="s">
        <v>509</v>
      </c>
      <c r="J226" t="s">
        <v>510</v>
      </c>
      <c r="K226" t="s">
        <v>519</v>
      </c>
      <c r="L226" t="str">
        <f t="shared" si="13"/>
        <v>Income from continuing operations</v>
      </c>
      <c r="M226" t="str">
        <f t="shared" si="14"/>
        <v>State and Local Government financial assistance</v>
      </c>
      <c r="N226" t="str">
        <f t="shared" si="15"/>
        <v>State and Local Government financial assistance</v>
      </c>
      <c r="O226" t="str">
        <f t="shared" si="16"/>
        <v>State and Local Government financial assistance - non resear</v>
      </c>
      <c r="P226" t="str">
        <f t="shared" si="17"/>
        <v>Queensland</v>
      </c>
    </row>
    <row r="227" spans="2:16" s="5" customFormat="1" ht="15" customHeight="1">
      <c r="B227" t="str">
        <f t="shared" si="12"/>
        <v>Detail</v>
      </c>
      <c r="C227" t="s">
        <v>521</v>
      </c>
      <c r="D227" s="4">
        <v>0</v>
      </c>
      <c r="E227" s="4">
        <v>-85000</v>
      </c>
      <c r="F227" t="s">
        <v>49</v>
      </c>
      <c r="G227" t="s">
        <v>100</v>
      </c>
      <c r="H227">
        <v>0</v>
      </c>
      <c r="I227" t="s">
        <v>509</v>
      </c>
      <c r="J227" t="s">
        <v>510</v>
      </c>
      <c r="K227" t="s">
        <v>522</v>
      </c>
      <c r="L227" t="str">
        <f t="shared" si="13"/>
        <v>Income from continuing operations</v>
      </c>
      <c r="M227" t="str">
        <f t="shared" si="14"/>
        <v>State and Local Government financial assistance</v>
      </c>
      <c r="N227" t="str">
        <f t="shared" si="15"/>
        <v>State and Local Government financial assistance</v>
      </c>
      <c r="O227" t="str">
        <f t="shared" si="16"/>
        <v>State and Local Government financial assistance - non resear</v>
      </c>
      <c r="P227" t="str">
        <f t="shared" si="17"/>
        <v>Northern Territory</v>
      </c>
    </row>
    <row r="228" spans="2:16" s="5" customFormat="1" ht="15" customHeight="1">
      <c r="B228" t="str">
        <f t="shared" si="12"/>
        <v>Detail</v>
      </c>
      <c r="C228" t="s">
        <v>523</v>
      </c>
      <c r="D228" s="4">
        <v>0</v>
      </c>
      <c r="E228" s="4">
        <v>0</v>
      </c>
      <c r="F228" t="s">
        <v>49</v>
      </c>
      <c r="G228" t="s">
        <v>100</v>
      </c>
      <c r="H228">
        <v>0</v>
      </c>
      <c r="I228" t="s">
        <v>509</v>
      </c>
      <c r="J228" t="s">
        <v>510</v>
      </c>
      <c r="K228" t="s">
        <v>522</v>
      </c>
      <c r="L228" t="str">
        <f t="shared" si="13"/>
        <v>Income from continuing operations</v>
      </c>
      <c r="M228" t="str">
        <f t="shared" si="14"/>
        <v>State and Local Government financial assistance</v>
      </c>
      <c r="N228" t="str">
        <f t="shared" si="15"/>
        <v>State and Local Government financial assistance</v>
      </c>
      <c r="O228" t="str">
        <f t="shared" si="16"/>
        <v>State and Local Government financial assistance - non resear</v>
      </c>
      <c r="P228" t="str">
        <f t="shared" si="17"/>
        <v>Northern Territory</v>
      </c>
    </row>
    <row r="229" spans="2:16" s="5" customFormat="1" ht="15" customHeight="1">
      <c r="B229" t="str">
        <f t="shared" si="12"/>
        <v>Detail</v>
      </c>
      <c r="C229" t="s">
        <v>524</v>
      </c>
      <c r="D229" s="4">
        <v>-62212.72</v>
      </c>
      <c r="E229" s="4">
        <v>-62819.09</v>
      </c>
      <c r="F229" t="s">
        <v>49</v>
      </c>
      <c r="G229" t="s">
        <v>100</v>
      </c>
      <c r="H229">
        <v>0</v>
      </c>
      <c r="I229" t="s">
        <v>509</v>
      </c>
      <c r="J229" t="s">
        <v>510</v>
      </c>
      <c r="K229" t="s">
        <v>525</v>
      </c>
      <c r="L229" t="str">
        <f t="shared" si="13"/>
        <v>Income from continuing operations</v>
      </c>
      <c r="M229" t="str">
        <f t="shared" si="14"/>
        <v>State and Local Government financial assistance</v>
      </c>
      <c r="N229" t="str">
        <f t="shared" si="15"/>
        <v>State and Local Government financial assistance</v>
      </c>
      <c r="O229" t="str">
        <f t="shared" si="16"/>
        <v>State and Local Government financial assistance - non resear</v>
      </c>
      <c r="P229" t="str">
        <f t="shared" si="17"/>
        <v>Tasmania</v>
      </c>
    </row>
    <row r="230" spans="2:16" s="5" customFormat="1" ht="15" customHeight="1">
      <c r="B230" t="str">
        <f t="shared" si="12"/>
        <v>Detail</v>
      </c>
      <c r="C230" t="s">
        <v>526</v>
      </c>
      <c r="D230" s="4">
        <v>-140041.13</v>
      </c>
      <c r="E230" s="4">
        <v>0</v>
      </c>
      <c r="F230" t="s">
        <v>49</v>
      </c>
      <c r="G230" t="s">
        <v>100</v>
      </c>
      <c r="H230">
        <v>0</v>
      </c>
      <c r="I230" t="s">
        <v>509</v>
      </c>
      <c r="J230" t="s">
        <v>510</v>
      </c>
      <c r="K230" t="s">
        <v>525</v>
      </c>
      <c r="L230" t="str">
        <f t="shared" si="13"/>
        <v>Income from continuing operations</v>
      </c>
      <c r="M230" t="str">
        <f t="shared" si="14"/>
        <v>State and Local Government financial assistance</v>
      </c>
      <c r="N230" t="str">
        <f t="shared" si="15"/>
        <v>State and Local Government financial assistance</v>
      </c>
      <c r="O230" t="str">
        <f t="shared" si="16"/>
        <v>State and Local Government financial assistance - non resear</v>
      </c>
      <c r="P230" t="str">
        <f t="shared" si="17"/>
        <v>Tasmania</v>
      </c>
    </row>
    <row r="231" spans="2:16" s="5" customFormat="1" ht="15" customHeight="1">
      <c r="B231" t="str">
        <f t="shared" si="12"/>
        <v>Detail</v>
      </c>
      <c r="C231" t="s">
        <v>527</v>
      </c>
      <c r="D231" s="4">
        <v>-14000</v>
      </c>
      <c r="E231" s="4">
        <v>-3500</v>
      </c>
      <c r="F231" t="s">
        <v>49</v>
      </c>
      <c r="G231" t="s">
        <v>100</v>
      </c>
      <c r="H231">
        <v>0</v>
      </c>
      <c r="I231" t="s">
        <v>509</v>
      </c>
      <c r="J231" t="s">
        <v>510</v>
      </c>
      <c r="K231" t="s">
        <v>528</v>
      </c>
      <c r="L231" t="str">
        <f t="shared" si="13"/>
        <v>Income from continuing operations</v>
      </c>
      <c r="M231" t="str">
        <f t="shared" si="14"/>
        <v>State and Local Government financial assistance</v>
      </c>
      <c r="N231" t="str">
        <f t="shared" si="15"/>
        <v>State and Local Government financial assistance</v>
      </c>
      <c r="O231" t="str">
        <f t="shared" si="16"/>
        <v>State and Local Government financial assistance - non resear</v>
      </c>
      <c r="P231" t="str">
        <f t="shared" si="17"/>
        <v>Victoria</v>
      </c>
    </row>
    <row r="232" spans="2:16" s="5" customFormat="1" ht="15" customHeight="1">
      <c r="B232" t="str">
        <f t="shared" si="12"/>
        <v>Detail</v>
      </c>
      <c r="C232" t="s">
        <v>529</v>
      </c>
      <c r="D232" s="4">
        <v>0</v>
      </c>
      <c r="E232" s="4">
        <v>0</v>
      </c>
      <c r="F232" t="s">
        <v>49</v>
      </c>
      <c r="G232" t="s">
        <v>100</v>
      </c>
      <c r="H232">
        <v>0</v>
      </c>
      <c r="I232" t="s">
        <v>509</v>
      </c>
      <c r="J232" t="s">
        <v>510</v>
      </c>
      <c r="K232" t="s">
        <v>528</v>
      </c>
      <c r="L232" t="str">
        <f t="shared" si="13"/>
        <v>Income from continuing operations</v>
      </c>
      <c r="M232" t="str">
        <f t="shared" si="14"/>
        <v>State and Local Government financial assistance</v>
      </c>
      <c r="N232" t="str">
        <f t="shared" si="15"/>
        <v>State and Local Government financial assistance</v>
      </c>
      <c r="O232" t="str">
        <f t="shared" si="16"/>
        <v>State and Local Government financial assistance - non resear</v>
      </c>
      <c r="P232" t="str">
        <f t="shared" si="17"/>
        <v>Victoria</v>
      </c>
    </row>
    <row r="233" spans="2:16" s="5" customFormat="1" ht="15" customHeight="1">
      <c r="B233" t="str">
        <f t="shared" si="12"/>
        <v>Detail</v>
      </c>
      <c r="C233" t="s">
        <v>745</v>
      </c>
      <c r="D233" s="4">
        <v>-31818.18</v>
      </c>
      <c r="E233" s="4">
        <v>0</v>
      </c>
      <c r="F233" t="s">
        <v>49</v>
      </c>
      <c r="G233" t="s">
        <v>100</v>
      </c>
      <c r="H233">
        <v>0</v>
      </c>
      <c r="I233" t="s">
        <v>509</v>
      </c>
      <c r="J233" t="s">
        <v>510</v>
      </c>
      <c r="K233" t="s">
        <v>530</v>
      </c>
      <c r="L233" t="str">
        <f t="shared" si="13"/>
        <v>Income from continuing operations</v>
      </c>
      <c r="M233" t="str">
        <f t="shared" si="14"/>
        <v>State and Local Government financial assistance</v>
      </c>
      <c r="N233" t="str">
        <f t="shared" si="15"/>
        <v>State and Local Government financial assistance</v>
      </c>
      <c r="O233" t="str">
        <f t="shared" si="16"/>
        <v>State and Local Government financial assistance - non resear</v>
      </c>
      <c r="P233" t="str">
        <f t="shared" si="17"/>
        <v>Western Australia</v>
      </c>
    </row>
    <row r="234" spans="2:16" s="5" customFormat="1" ht="15" customHeight="1">
      <c r="B234" t="str">
        <f t="shared" si="12"/>
        <v>Detail</v>
      </c>
      <c r="C234" t="s">
        <v>242</v>
      </c>
      <c r="D234" s="4">
        <v>-1146373.1</v>
      </c>
      <c r="E234" s="4">
        <v>-1645593.52</v>
      </c>
      <c r="F234" t="s">
        <v>49</v>
      </c>
      <c r="G234" t="s">
        <v>100</v>
      </c>
      <c r="H234">
        <v>0</v>
      </c>
      <c r="I234" t="s">
        <v>101</v>
      </c>
      <c r="J234" t="s">
        <v>102</v>
      </c>
      <c r="K234" t="s">
        <v>243</v>
      </c>
      <c r="L234" t="str">
        <f t="shared" si="13"/>
        <v>Income from continuing operations</v>
      </c>
      <c r="M234" t="str">
        <f t="shared" si="14"/>
        <v>Fees and charges</v>
      </c>
      <c r="N234" t="str">
        <f t="shared" si="15"/>
        <v>Fees and charges</v>
      </c>
      <c r="O234" t="str">
        <f t="shared" si="16"/>
        <v>Course fees and charges</v>
      </c>
      <c r="P234" t="str">
        <f t="shared" si="17"/>
        <v>Continuing education</v>
      </c>
    </row>
    <row r="235" spans="2:16" s="5" customFormat="1" ht="15" customHeight="1">
      <c r="B235" t="str">
        <f t="shared" si="12"/>
        <v>Detail</v>
      </c>
      <c r="C235" t="s">
        <v>244</v>
      </c>
      <c r="D235" s="4">
        <v>-973831.24</v>
      </c>
      <c r="E235" s="4">
        <v>-668981.79</v>
      </c>
      <c r="F235" t="s">
        <v>49</v>
      </c>
      <c r="G235" t="s">
        <v>100</v>
      </c>
      <c r="H235">
        <v>0</v>
      </c>
      <c r="I235" t="s">
        <v>101</v>
      </c>
      <c r="J235" t="s">
        <v>102</v>
      </c>
      <c r="K235" t="s">
        <v>245</v>
      </c>
      <c r="L235" t="str">
        <f t="shared" si="13"/>
        <v>Income from continuing operations</v>
      </c>
      <c r="M235" t="str">
        <f t="shared" si="14"/>
        <v>Fees and charges</v>
      </c>
      <c r="N235" t="str">
        <f t="shared" si="15"/>
        <v>Fees and charges</v>
      </c>
      <c r="O235" t="str">
        <f t="shared" si="16"/>
        <v>Course fees and charges</v>
      </c>
      <c r="P235" t="str">
        <f t="shared" si="17"/>
        <v>Fee-paying overseas students</v>
      </c>
    </row>
    <row r="236" spans="2:16" s="5" customFormat="1" ht="15" customHeight="1">
      <c r="B236" t="str">
        <f t="shared" si="12"/>
        <v>Detail</v>
      </c>
      <c r="C236" t="s">
        <v>531</v>
      </c>
      <c r="D236" s="4">
        <v>-1300371</v>
      </c>
      <c r="E236" s="4">
        <v>-1741707.51</v>
      </c>
      <c r="F236" t="s">
        <v>49</v>
      </c>
      <c r="G236" t="s">
        <v>100</v>
      </c>
      <c r="H236">
        <v>0</v>
      </c>
      <c r="I236" t="s">
        <v>101</v>
      </c>
      <c r="J236" t="s">
        <v>102</v>
      </c>
      <c r="K236" t="s">
        <v>245</v>
      </c>
      <c r="L236" t="str">
        <f t="shared" si="13"/>
        <v>Income from continuing operations</v>
      </c>
      <c r="M236" t="str">
        <f t="shared" si="14"/>
        <v>Fees and charges</v>
      </c>
      <c r="N236" t="str">
        <f t="shared" si="15"/>
        <v>Fees and charges</v>
      </c>
      <c r="O236" t="str">
        <f t="shared" si="16"/>
        <v>Course fees and charges</v>
      </c>
      <c r="P236" t="str">
        <f t="shared" si="17"/>
        <v>Fee-paying overseas students</v>
      </c>
    </row>
    <row r="237" spans="2:16" s="5" customFormat="1" ht="15" customHeight="1">
      <c r="B237" t="str">
        <f t="shared" si="12"/>
        <v>Detail</v>
      </c>
      <c r="C237" t="s">
        <v>532</v>
      </c>
      <c r="D237" s="4">
        <v>19200</v>
      </c>
      <c r="E237" s="4">
        <v>0</v>
      </c>
      <c r="F237" t="s">
        <v>49</v>
      </c>
      <c r="G237" t="s">
        <v>100</v>
      </c>
      <c r="H237">
        <v>0</v>
      </c>
      <c r="I237" t="s">
        <v>101</v>
      </c>
      <c r="J237" t="s">
        <v>102</v>
      </c>
      <c r="K237" t="s">
        <v>245</v>
      </c>
      <c r="L237" t="str">
        <f t="shared" si="13"/>
        <v>Income from continuing operations</v>
      </c>
      <c r="M237" t="str">
        <f t="shared" si="14"/>
        <v>Fees and charges</v>
      </c>
      <c r="N237" t="str">
        <f t="shared" si="15"/>
        <v>Fees and charges</v>
      </c>
      <c r="O237" t="str">
        <f t="shared" si="16"/>
        <v>Course fees and charges</v>
      </c>
      <c r="P237" t="str">
        <f t="shared" si="17"/>
        <v>Fee-paying overseas students</v>
      </c>
    </row>
    <row r="238" spans="2:16" s="5" customFormat="1" ht="15" customHeight="1">
      <c r="B238" t="str">
        <f t="shared" si="12"/>
        <v>Detail</v>
      </c>
      <c r="C238" t="s">
        <v>533</v>
      </c>
      <c r="D238" s="4">
        <v>-17527532.25</v>
      </c>
      <c r="E238" s="4">
        <v>-35679767.27</v>
      </c>
      <c r="F238" t="s">
        <v>49</v>
      </c>
      <c r="G238" t="s">
        <v>100</v>
      </c>
      <c r="H238">
        <v>0</v>
      </c>
      <c r="I238" t="s">
        <v>101</v>
      </c>
      <c r="J238" t="s">
        <v>102</v>
      </c>
      <c r="K238" t="s">
        <v>245</v>
      </c>
      <c r="L238" t="str">
        <f t="shared" si="13"/>
        <v>Income from continuing operations</v>
      </c>
      <c r="M238" t="str">
        <f t="shared" si="14"/>
        <v>Fees and charges</v>
      </c>
      <c r="N238" t="str">
        <f t="shared" si="15"/>
        <v>Fees and charges</v>
      </c>
      <c r="O238" t="str">
        <f t="shared" si="16"/>
        <v>Course fees and charges</v>
      </c>
      <c r="P238" t="str">
        <f t="shared" si="17"/>
        <v>Fee-paying overseas students</v>
      </c>
    </row>
    <row r="239" spans="2:16" s="5" customFormat="1" ht="15" customHeight="1">
      <c r="B239" t="str">
        <f t="shared" si="12"/>
        <v>Detail</v>
      </c>
      <c r="C239" t="s">
        <v>746</v>
      </c>
      <c r="D239" s="4">
        <v>98644.12</v>
      </c>
      <c r="E239" s="4">
        <v>0</v>
      </c>
      <c r="F239" t="s">
        <v>49</v>
      </c>
      <c r="G239" t="s">
        <v>100</v>
      </c>
      <c r="H239">
        <v>0</v>
      </c>
      <c r="I239" t="s">
        <v>101</v>
      </c>
      <c r="J239" t="s">
        <v>102</v>
      </c>
      <c r="K239" t="s">
        <v>245</v>
      </c>
      <c r="L239" t="str">
        <f t="shared" si="13"/>
        <v>Income from continuing operations</v>
      </c>
      <c r="M239" t="str">
        <f t="shared" si="14"/>
        <v>Fees and charges</v>
      </c>
      <c r="N239" t="str">
        <f t="shared" si="15"/>
        <v>Fees and charges</v>
      </c>
      <c r="O239" t="str">
        <f t="shared" si="16"/>
        <v>Course fees and charges</v>
      </c>
      <c r="P239" t="str">
        <f t="shared" si="17"/>
        <v>Fee-paying overseas students</v>
      </c>
    </row>
    <row r="240" spans="2:16" s="5" customFormat="1" ht="15" customHeight="1">
      <c r="B240" t="str">
        <f t="shared" si="12"/>
        <v>Detail</v>
      </c>
      <c r="C240" t="s">
        <v>534</v>
      </c>
      <c r="D240" s="4">
        <v>-17188.8</v>
      </c>
      <c r="E240" s="4">
        <v>0</v>
      </c>
      <c r="F240" t="s">
        <v>49</v>
      </c>
      <c r="G240" t="s">
        <v>100</v>
      </c>
      <c r="H240">
        <v>0</v>
      </c>
      <c r="I240" t="s">
        <v>101</v>
      </c>
      <c r="J240" t="s">
        <v>102</v>
      </c>
      <c r="K240" t="s">
        <v>245</v>
      </c>
      <c r="L240" t="str">
        <f t="shared" si="13"/>
        <v>Income from continuing operations</v>
      </c>
      <c r="M240" t="str">
        <f t="shared" si="14"/>
        <v>Fees and charges</v>
      </c>
      <c r="N240" t="str">
        <f t="shared" si="15"/>
        <v>Fees and charges</v>
      </c>
      <c r="O240" t="str">
        <f t="shared" si="16"/>
        <v>Course fees and charges</v>
      </c>
      <c r="P240" t="str">
        <f t="shared" si="17"/>
        <v>Fee-paying overseas students</v>
      </c>
    </row>
    <row r="241" spans="2:16" s="5" customFormat="1" ht="15" customHeight="1">
      <c r="B241" t="str">
        <f t="shared" si="12"/>
        <v>Detail</v>
      </c>
      <c r="C241" t="s">
        <v>535</v>
      </c>
      <c r="D241" s="4">
        <v>0</v>
      </c>
      <c r="E241" s="4">
        <v>0</v>
      </c>
      <c r="F241" t="s">
        <v>49</v>
      </c>
      <c r="G241" t="s">
        <v>100</v>
      </c>
      <c r="H241">
        <v>0</v>
      </c>
      <c r="I241" t="s">
        <v>101</v>
      </c>
      <c r="J241" t="s">
        <v>102</v>
      </c>
      <c r="K241" t="s">
        <v>536</v>
      </c>
      <c r="L241" t="str">
        <f t="shared" si="13"/>
        <v>Income from continuing operations</v>
      </c>
      <c r="M241" t="str">
        <f t="shared" si="14"/>
        <v>Fees and charges</v>
      </c>
      <c r="N241" t="str">
        <f t="shared" si="15"/>
        <v>Fees and charges</v>
      </c>
      <c r="O241" t="str">
        <f t="shared" si="16"/>
        <v>Course fees and charges</v>
      </c>
      <c r="P241" t="str">
        <f t="shared" si="17"/>
        <v>Fee-paying domestic postgraduate students</v>
      </c>
    </row>
    <row r="242" spans="2:16" s="5" customFormat="1" ht="15" customHeight="1">
      <c r="B242" t="str">
        <f t="shared" si="12"/>
        <v>Detail</v>
      </c>
      <c r="C242" t="s">
        <v>537</v>
      </c>
      <c r="D242" s="4">
        <v>-3417508.74</v>
      </c>
      <c r="E242" s="4">
        <v>-1846439.97</v>
      </c>
      <c r="F242" t="s">
        <v>49</v>
      </c>
      <c r="G242" t="s">
        <v>100</v>
      </c>
      <c r="H242">
        <v>0</v>
      </c>
      <c r="I242" t="s">
        <v>101</v>
      </c>
      <c r="J242" t="s">
        <v>102</v>
      </c>
      <c r="K242" t="s">
        <v>536</v>
      </c>
      <c r="L242" t="str">
        <f t="shared" si="13"/>
        <v>Income from continuing operations</v>
      </c>
      <c r="M242" t="str">
        <f t="shared" si="14"/>
        <v>Fees and charges</v>
      </c>
      <c r="N242" t="str">
        <f t="shared" si="15"/>
        <v>Fees and charges</v>
      </c>
      <c r="O242" t="str">
        <f t="shared" si="16"/>
        <v>Course fees and charges</v>
      </c>
      <c r="P242" t="str">
        <f t="shared" si="17"/>
        <v>Fee-paying domestic postgraduate students</v>
      </c>
    </row>
    <row r="243" spans="2:16" s="5" customFormat="1" ht="15" customHeight="1">
      <c r="B243" t="str">
        <f aca="true" t="shared" si="18" ref="B243:B306">IF(ISBLANK(C243),"Header","Detail")</f>
        <v>Detail</v>
      </c>
      <c r="C243" t="s">
        <v>747</v>
      </c>
      <c r="D243" s="4">
        <v>8750</v>
      </c>
      <c r="E243" s="4">
        <v>0</v>
      </c>
      <c r="F243" t="s">
        <v>49</v>
      </c>
      <c r="G243" t="s">
        <v>100</v>
      </c>
      <c r="H243">
        <v>0</v>
      </c>
      <c r="I243" t="s">
        <v>101</v>
      </c>
      <c r="J243" t="s">
        <v>102</v>
      </c>
      <c r="K243" t="s">
        <v>536</v>
      </c>
      <c r="L243" t="str">
        <f aca="true" t="shared" si="19" ref="L243:L306">IF(G243=0,M243,G243)</f>
        <v>Income from continuing operations</v>
      </c>
      <c r="M243" t="str">
        <f aca="true" t="shared" si="20" ref="M243:M306">IF(H243=0,N243,H243)</f>
        <v>Fees and charges</v>
      </c>
      <c r="N243" t="str">
        <f aca="true" t="shared" si="21" ref="N243:N306">IF(I243=0,O243,I243)</f>
        <v>Fees and charges</v>
      </c>
      <c r="O243" t="str">
        <f aca="true" t="shared" si="22" ref="O243:O306">IF(J243=0,P243,J243)</f>
        <v>Course fees and charges</v>
      </c>
      <c r="P243" t="str">
        <f aca="true" t="shared" si="23" ref="P243:P306">+K243</f>
        <v>Fee-paying domestic postgraduate students</v>
      </c>
    </row>
    <row r="244" spans="2:16" s="5" customFormat="1" ht="15" customHeight="1">
      <c r="B244" t="str">
        <f t="shared" si="18"/>
        <v>Detail</v>
      </c>
      <c r="C244" t="s">
        <v>538</v>
      </c>
      <c r="D244" s="4">
        <v>-1900</v>
      </c>
      <c r="E244" s="4">
        <v>-54</v>
      </c>
      <c r="F244" t="s">
        <v>49</v>
      </c>
      <c r="G244" t="s">
        <v>100</v>
      </c>
      <c r="H244">
        <v>0</v>
      </c>
      <c r="I244" t="s">
        <v>101</v>
      </c>
      <c r="J244" t="s">
        <v>102</v>
      </c>
      <c r="K244" t="s">
        <v>539</v>
      </c>
      <c r="L244" t="str">
        <f t="shared" si="19"/>
        <v>Income from continuing operations</v>
      </c>
      <c r="M244" t="str">
        <f t="shared" si="20"/>
        <v>Fees and charges</v>
      </c>
      <c r="N244" t="str">
        <f t="shared" si="21"/>
        <v>Fees and charges</v>
      </c>
      <c r="O244" t="str">
        <f t="shared" si="22"/>
        <v>Course fees and charges</v>
      </c>
      <c r="P244" t="str">
        <f t="shared" si="23"/>
        <v>Fee-paying domestic non-award students</v>
      </c>
    </row>
    <row r="245" spans="2:16" s="5" customFormat="1" ht="15" customHeight="1">
      <c r="B245" t="str">
        <f t="shared" si="18"/>
        <v>Detail</v>
      </c>
      <c r="C245" t="s">
        <v>540</v>
      </c>
      <c r="D245" s="4">
        <v>-1948101.27</v>
      </c>
      <c r="E245" s="4">
        <v>-2094243.01</v>
      </c>
      <c r="F245" t="s">
        <v>49</v>
      </c>
      <c r="G245" t="s">
        <v>100</v>
      </c>
      <c r="H245">
        <v>0</v>
      </c>
      <c r="I245" t="s">
        <v>101</v>
      </c>
      <c r="J245" t="s">
        <v>103</v>
      </c>
      <c r="K245" t="s">
        <v>246</v>
      </c>
      <c r="L245" t="str">
        <f t="shared" si="19"/>
        <v>Income from continuing operations</v>
      </c>
      <c r="M245" t="str">
        <f t="shared" si="20"/>
        <v>Fees and charges</v>
      </c>
      <c r="N245" t="str">
        <f t="shared" si="21"/>
        <v>Fees and charges</v>
      </c>
      <c r="O245" t="str">
        <f t="shared" si="22"/>
        <v>Non-course fees and charges</v>
      </c>
      <c r="P245" t="str">
        <f t="shared" si="23"/>
        <v>Student accommodation charges</v>
      </c>
    </row>
    <row r="246" spans="2:16" s="5" customFormat="1" ht="15" customHeight="1">
      <c r="B246" t="str">
        <f t="shared" si="18"/>
        <v>Detail</v>
      </c>
      <c r="C246" t="s">
        <v>541</v>
      </c>
      <c r="D246" s="4">
        <v>0</v>
      </c>
      <c r="E246" s="4">
        <v>-3900</v>
      </c>
      <c r="F246" t="s">
        <v>49</v>
      </c>
      <c r="G246" t="s">
        <v>100</v>
      </c>
      <c r="H246">
        <v>0</v>
      </c>
      <c r="I246" t="s">
        <v>101</v>
      </c>
      <c r="J246" t="s">
        <v>103</v>
      </c>
      <c r="K246" t="s">
        <v>246</v>
      </c>
      <c r="L246" t="str">
        <f t="shared" si="19"/>
        <v>Income from continuing operations</v>
      </c>
      <c r="M246" t="str">
        <f t="shared" si="20"/>
        <v>Fees and charges</v>
      </c>
      <c r="N246" t="str">
        <f t="shared" si="21"/>
        <v>Fees and charges</v>
      </c>
      <c r="O246" t="str">
        <f t="shared" si="22"/>
        <v>Non-course fees and charges</v>
      </c>
      <c r="P246" t="str">
        <f t="shared" si="23"/>
        <v>Student accommodation charges</v>
      </c>
    </row>
    <row r="247" spans="2:16" s="5" customFormat="1" ht="15" customHeight="1">
      <c r="B247" t="str">
        <f t="shared" si="18"/>
        <v>Detail</v>
      </c>
      <c r="C247" t="s">
        <v>542</v>
      </c>
      <c r="D247" s="4">
        <v>-381776.54</v>
      </c>
      <c r="E247" s="4">
        <v>-191571.27</v>
      </c>
      <c r="F247" t="s">
        <v>49</v>
      </c>
      <c r="G247" t="s">
        <v>100</v>
      </c>
      <c r="H247">
        <v>0</v>
      </c>
      <c r="I247" t="s">
        <v>101</v>
      </c>
      <c r="J247" t="s">
        <v>103</v>
      </c>
      <c r="K247" t="s">
        <v>246</v>
      </c>
      <c r="L247" t="str">
        <f t="shared" si="19"/>
        <v>Income from continuing operations</v>
      </c>
      <c r="M247" t="str">
        <f t="shared" si="20"/>
        <v>Fees and charges</v>
      </c>
      <c r="N247" t="str">
        <f t="shared" si="21"/>
        <v>Fees and charges</v>
      </c>
      <c r="O247" t="str">
        <f t="shared" si="22"/>
        <v>Non-course fees and charges</v>
      </c>
      <c r="P247" t="str">
        <f t="shared" si="23"/>
        <v>Student accommodation charges</v>
      </c>
    </row>
    <row r="248" spans="2:16" s="5" customFormat="1" ht="15" customHeight="1">
      <c r="B248" t="str">
        <f t="shared" si="18"/>
        <v>Detail</v>
      </c>
      <c r="C248" t="s">
        <v>543</v>
      </c>
      <c r="D248" s="4">
        <v>0</v>
      </c>
      <c r="E248" s="4">
        <v>0</v>
      </c>
      <c r="F248" t="s">
        <v>49</v>
      </c>
      <c r="G248" t="s">
        <v>100</v>
      </c>
      <c r="H248">
        <v>0</v>
      </c>
      <c r="I248" t="s">
        <v>101</v>
      </c>
      <c r="J248" t="s">
        <v>103</v>
      </c>
      <c r="K248" t="s">
        <v>104</v>
      </c>
      <c r="L248" t="str">
        <f t="shared" si="19"/>
        <v>Income from continuing operations</v>
      </c>
      <c r="M248" t="str">
        <f t="shared" si="20"/>
        <v>Fees and charges</v>
      </c>
      <c r="N248" t="str">
        <f t="shared" si="21"/>
        <v>Fees and charges</v>
      </c>
      <c r="O248" t="str">
        <f t="shared" si="22"/>
        <v>Non-course fees and charges</v>
      </c>
      <c r="P248" t="str">
        <f t="shared" si="23"/>
        <v>Other</v>
      </c>
    </row>
    <row r="249" spans="2:16" s="5" customFormat="1" ht="15" customHeight="1">
      <c r="B249" t="str">
        <f t="shared" si="18"/>
        <v>Detail</v>
      </c>
      <c r="C249" t="s">
        <v>247</v>
      </c>
      <c r="D249" s="4">
        <v>0</v>
      </c>
      <c r="E249" s="4">
        <v>0</v>
      </c>
      <c r="F249" t="s">
        <v>49</v>
      </c>
      <c r="G249" t="s">
        <v>100</v>
      </c>
      <c r="H249">
        <v>0</v>
      </c>
      <c r="I249" t="s">
        <v>101</v>
      </c>
      <c r="J249" t="s">
        <v>103</v>
      </c>
      <c r="K249" t="s">
        <v>104</v>
      </c>
      <c r="L249" t="str">
        <f t="shared" si="19"/>
        <v>Income from continuing operations</v>
      </c>
      <c r="M249" t="str">
        <f t="shared" si="20"/>
        <v>Fees and charges</v>
      </c>
      <c r="N249" t="str">
        <f t="shared" si="21"/>
        <v>Fees and charges</v>
      </c>
      <c r="O249" t="str">
        <f t="shared" si="22"/>
        <v>Non-course fees and charges</v>
      </c>
      <c r="P249" t="str">
        <f t="shared" si="23"/>
        <v>Other</v>
      </c>
    </row>
    <row r="250" spans="2:16" s="5" customFormat="1" ht="15" customHeight="1">
      <c r="B250" t="str">
        <f t="shared" si="18"/>
        <v>Detail</v>
      </c>
      <c r="C250" t="s">
        <v>544</v>
      </c>
      <c r="D250" s="4">
        <v>-412.5</v>
      </c>
      <c r="E250" s="4">
        <v>-639.8</v>
      </c>
      <c r="F250" t="s">
        <v>49</v>
      </c>
      <c r="G250" t="s">
        <v>100</v>
      </c>
      <c r="H250">
        <v>0</v>
      </c>
      <c r="I250" t="s">
        <v>101</v>
      </c>
      <c r="J250" t="s">
        <v>103</v>
      </c>
      <c r="K250" t="s">
        <v>104</v>
      </c>
      <c r="L250" t="str">
        <f t="shared" si="19"/>
        <v>Income from continuing operations</v>
      </c>
      <c r="M250" t="str">
        <f t="shared" si="20"/>
        <v>Fees and charges</v>
      </c>
      <c r="N250" t="str">
        <f t="shared" si="21"/>
        <v>Fees and charges</v>
      </c>
      <c r="O250" t="str">
        <f t="shared" si="22"/>
        <v>Non-course fees and charges</v>
      </c>
      <c r="P250" t="str">
        <f t="shared" si="23"/>
        <v>Other</v>
      </c>
    </row>
    <row r="251" spans="2:16" s="5" customFormat="1" ht="15" customHeight="1">
      <c r="B251" t="str">
        <f t="shared" si="18"/>
        <v>Detail</v>
      </c>
      <c r="C251" t="s">
        <v>545</v>
      </c>
      <c r="D251" s="4">
        <v>-50970</v>
      </c>
      <c r="E251" s="4">
        <v>-65325</v>
      </c>
      <c r="F251" t="s">
        <v>49</v>
      </c>
      <c r="G251" t="s">
        <v>100</v>
      </c>
      <c r="H251">
        <v>0</v>
      </c>
      <c r="I251" t="s">
        <v>101</v>
      </c>
      <c r="J251" t="s">
        <v>103</v>
      </c>
      <c r="K251" t="s">
        <v>104</v>
      </c>
      <c r="L251" t="str">
        <f t="shared" si="19"/>
        <v>Income from continuing operations</v>
      </c>
      <c r="M251" t="str">
        <f t="shared" si="20"/>
        <v>Fees and charges</v>
      </c>
      <c r="N251" t="str">
        <f t="shared" si="21"/>
        <v>Fees and charges</v>
      </c>
      <c r="O251" t="str">
        <f t="shared" si="22"/>
        <v>Non-course fees and charges</v>
      </c>
      <c r="P251" t="str">
        <f t="shared" si="23"/>
        <v>Other</v>
      </c>
    </row>
    <row r="252" spans="2:16" s="5" customFormat="1" ht="15" customHeight="1">
      <c r="B252" t="str">
        <f t="shared" si="18"/>
        <v>Detail</v>
      </c>
      <c r="C252" t="s">
        <v>248</v>
      </c>
      <c r="D252" s="4">
        <v>-43101.84</v>
      </c>
      <c r="E252" s="4">
        <v>-325.45</v>
      </c>
      <c r="F252" t="s">
        <v>49</v>
      </c>
      <c r="G252" t="s">
        <v>100</v>
      </c>
      <c r="H252">
        <v>0</v>
      </c>
      <c r="I252" t="s">
        <v>101</v>
      </c>
      <c r="J252" t="s">
        <v>103</v>
      </c>
      <c r="K252" t="s">
        <v>104</v>
      </c>
      <c r="L252" t="str">
        <f t="shared" si="19"/>
        <v>Income from continuing operations</v>
      </c>
      <c r="M252" t="str">
        <f t="shared" si="20"/>
        <v>Fees and charges</v>
      </c>
      <c r="N252" t="str">
        <f t="shared" si="21"/>
        <v>Fees and charges</v>
      </c>
      <c r="O252" t="str">
        <f t="shared" si="22"/>
        <v>Non-course fees and charges</v>
      </c>
      <c r="P252" t="str">
        <f t="shared" si="23"/>
        <v>Other</v>
      </c>
    </row>
    <row r="253" spans="2:16" s="5" customFormat="1" ht="15" customHeight="1">
      <c r="B253" t="str">
        <f t="shared" si="18"/>
        <v>Detail</v>
      </c>
      <c r="C253" t="s">
        <v>546</v>
      </c>
      <c r="D253" s="4">
        <v>-51596</v>
      </c>
      <c r="E253" s="4">
        <v>-52414</v>
      </c>
      <c r="F253" t="s">
        <v>49</v>
      </c>
      <c r="G253" t="s">
        <v>100</v>
      </c>
      <c r="H253">
        <v>0</v>
      </c>
      <c r="I253" t="s">
        <v>101</v>
      </c>
      <c r="J253" t="s">
        <v>103</v>
      </c>
      <c r="K253" t="s">
        <v>104</v>
      </c>
      <c r="L253" t="str">
        <f t="shared" si="19"/>
        <v>Income from continuing operations</v>
      </c>
      <c r="M253" t="str">
        <f t="shared" si="20"/>
        <v>Fees and charges</v>
      </c>
      <c r="N253" t="str">
        <f t="shared" si="21"/>
        <v>Fees and charges</v>
      </c>
      <c r="O253" t="str">
        <f t="shared" si="22"/>
        <v>Non-course fees and charges</v>
      </c>
      <c r="P253" t="str">
        <f t="shared" si="23"/>
        <v>Other</v>
      </c>
    </row>
    <row r="254" spans="2:16" s="5" customFormat="1" ht="15" customHeight="1">
      <c r="B254" t="str">
        <f t="shared" si="18"/>
        <v>Detail</v>
      </c>
      <c r="C254" t="s">
        <v>547</v>
      </c>
      <c r="D254" s="4">
        <v>-72155.92</v>
      </c>
      <c r="E254" s="4">
        <v>-68833.9</v>
      </c>
      <c r="F254" t="s">
        <v>49</v>
      </c>
      <c r="G254" t="s">
        <v>100</v>
      </c>
      <c r="H254">
        <v>0</v>
      </c>
      <c r="I254" t="s">
        <v>101</v>
      </c>
      <c r="J254" t="s">
        <v>103</v>
      </c>
      <c r="K254" t="s">
        <v>104</v>
      </c>
      <c r="L254" t="str">
        <f t="shared" si="19"/>
        <v>Income from continuing operations</v>
      </c>
      <c r="M254" t="str">
        <f t="shared" si="20"/>
        <v>Fees and charges</v>
      </c>
      <c r="N254" t="str">
        <f t="shared" si="21"/>
        <v>Fees and charges</v>
      </c>
      <c r="O254" t="str">
        <f t="shared" si="22"/>
        <v>Non-course fees and charges</v>
      </c>
      <c r="P254" t="str">
        <f t="shared" si="23"/>
        <v>Other</v>
      </c>
    </row>
    <row r="255" spans="2:16" s="5" customFormat="1" ht="15" customHeight="1">
      <c r="B255" t="str">
        <f t="shared" si="18"/>
        <v>Detail</v>
      </c>
      <c r="C255" t="s">
        <v>548</v>
      </c>
      <c r="D255" s="4">
        <v>-600.05</v>
      </c>
      <c r="E255" s="4">
        <v>-1640</v>
      </c>
      <c r="F255" t="s">
        <v>49</v>
      </c>
      <c r="G255" t="s">
        <v>100</v>
      </c>
      <c r="H255">
        <v>0</v>
      </c>
      <c r="I255" t="s">
        <v>101</v>
      </c>
      <c r="J255" t="s">
        <v>103</v>
      </c>
      <c r="K255" t="s">
        <v>104</v>
      </c>
      <c r="L255" t="str">
        <f t="shared" si="19"/>
        <v>Income from continuing operations</v>
      </c>
      <c r="M255" t="str">
        <f t="shared" si="20"/>
        <v>Fees and charges</v>
      </c>
      <c r="N255" t="str">
        <f t="shared" si="21"/>
        <v>Fees and charges</v>
      </c>
      <c r="O255" t="str">
        <f t="shared" si="22"/>
        <v>Non-course fees and charges</v>
      </c>
      <c r="P255" t="str">
        <f t="shared" si="23"/>
        <v>Other</v>
      </c>
    </row>
    <row r="256" spans="2:16" s="5" customFormat="1" ht="15" customHeight="1">
      <c r="B256" t="str">
        <f t="shared" si="18"/>
        <v>Detail</v>
      </c>
      <c r="C256" t="s">
        <v>549</v>
      </c>
      <c r="D256" s="4">
        <v>243440</v>
      </c>
      <c r="E256" s="4">
        <v>505000</v>
      </c>
      <c r="F256" t="s">
        <v>49</v>
      </c>
      <c r="G256" t="s">
        <v>100</v>
      </c>
      <c r="H256">
        <v>0</v>
      </c>
      <c r="I256" t="s">
        <v>101</v>
      </c>
      <c r="J256" t="s">
        <v>103</v>
      </c>
      <c r="K256" t="s">
        <v>104</v>
      </c>
      <c r="L256" t="str">
        <f t="shared" si="19"/>
        <v>Income from continuing operations</v>
      </c>
      <c r="M256" t="str">
        <f t="shared" si="20"/>
        <v>Fees and charges</v>
      </c>
      <c r="N256" t="str">
        <f t="shared" si="21"/>
        <v>Fees and charges</v>
      </c>
      <c r="O256" t="str">
        <f t="shared" si="22"/>
        <v>Non-course fees and charges</v>
      </c>
      <c r="P256" t="str">
        <f t="shared" si="23"/>
        <v>Other</v>
      </c>
    </row>
    <row r="257" spans="2:16" ht="15" customHeight="1">
      <c r="B257" t="str">
        <f t="shared" si="18"/>
        <v>Detail</v>
      </c>
      <c r="C257" t="s">
        <v>550</v>
      </c>
      <c r="D257" s="4">
        <v>475314.78</v>
      </c>
      <c r="E257" s="4">
        <v>913665.51</v>
      </c>
      <c r="F257" t="s">
        <v>49</v>
      </c>
      <c r="G257" t="s">
        <v>100</v>
      </c>
      <c r="H257">
        <v>0</v>
      </c>
      <c r="I257" t="s">
        <v>101</v>
      </c>
      <c r="J257" t="s">
        <v>103</v>
      </c>
      <c r="K257" t="s">
        <v>104</v>
      </c>
      <c r="L257" t="str">
        <f t="shared" si="19"/>
        <v>Income from continuing operations</v>
      </c>
      <c r="M257" t="str">
        <f t="shared" si="20"/>
        <v>Fees and charges</v>
      </c>
      <c r="N257" t="str">
        <f t="shared" si="21"/>
        <v>Fees and charges</v>
      </c>
      <c r="O257" t="str">
        <f t="shared" si="22"/>
        <v>Non-course fees and charges</v>
      </c>
      <c r="P257" t="str">
        <f t="shared" si="23"/>
        <v>Other</v>
      </c>
    </row>
    <row r="258" spans="2:16" ht="15" customHeight="1">
      <c r="B258" t="str">
        <f t="shared" si="18"/>
        <v>Detail</v>
      </c>
      <c r="C258" t="s">
        <v>551</v>
      </c>
      <c r="D258" s="4">
        <v>-2784624</v>
      </c>
      <c r="E258" s="4">
        <v>-2154956.25</v>
      </c>
      <c r="F258" t="s">
        <v>49</v>
      </c>
      <c r="G258" t="s">
        <v>100</v>
      </c>
      <c r="H258">
        <v>0</v>
      </c>
      <c r="I258" t="s">
        <v>101</v>
      </c>
      <c r="J258" t="s">
        <v>103</v>
      </c>
      <c r="K258" t="s">
        <v>552</v>
      </c>
      <c r="L258" t="str">
        <f t="shared" si="19"/>
        <v>Income from continuing operations</v>
      </c>
      <c r="M258" t="str">
        <f t="shared" si="20"/>
        <v>Fees and charges</v>
      </c>
      <c r="N258" t="str">
        <f t="shared" si="21"/>
        <v>Fees and charges</v>
      </c>
      <c r="O258" t="str">
        <f t="shared" si="22"/>
        <v>Non-course fees and charges</v>
      </c>
      <c r="P258" t="str">
        <f t="shared" si="23"/>
        <v>Student amenities fee</v>
      </c>
    </row>
    <row r="259" spans="2:16" ht="15" customHeight="1">
      <c r="B259" t="str">
        <f t="shared" si="18"/>
        <v>Detail</v>
      </c>
      <c r="C259" t="s">
        <v>105</v>
      </c>
      <c r="D259" s="4">
        <v>-7823.56</v>
      </c>
      <c r="E259" s="4">
        <v>-17347.95</v>
      </c>
      <c r="F259" t="s">
        <v>49</v>
      </c>
      <c r="G259" t="s">
        <v>100</v>
      </c>
      <c r="H259" t="s">
        <v>231</v>
      </c>
      <c r="I259" t="s">
        <v>106</v>
      </c>
      <c r="J259" t="s">
        <v>107</v>
      </c>
      <c r="K259" t="s">
        <v>108</v>
      </c>
      <c r="L259" t="str">
        <f t="shared" si="19"/>
        <v>Income from continuing operations</v>
      </c>
      <c r="M259" t="str">
        <f t="shared" si="20"/>
        <v>Investment revenue</v>
      </c>
      <c r="N259" t="str">
        <f t="shared" si="21"/>
        <v>Investment revenue and income</v>
      </c>
      <c r="O259" t="str">
        <f t="shared" si="22"/>
        <v>Investment Revenue</v>
      </c>
      <c r="P259" t="str">
        <f t="shared" si="23"/>
        <v>Bank account interest</v>
      </c>
    </row>
    <row r="260" spans="2:16" ht="15" customHeight="1">
      <c r="B260" t="str">
        <f t="shared" si="18"/>
        <v>Detail</v>
      </c>
      <c r="C260" t="s">
        <v>249</v>
      </c>
      <c r="D260" s="4">
        <v>-32596.62</v>
      </c>
      <c r="E260" s="4">
        <v>-48869.07</v>
      </c>
      <c r="F260" t="s">
        <v>49</v>
      </c>
      <c r="G260" t="s">
        <v>100</v>
      </c>
      <c r="H260" t="s">
        <v>231</v>
      </c>
      <c r="I260" t="s">
        <v>106</v>
      </c>
      <c r="J260" t="s">
        <v>107</v>
      </c>
      <c r="K260" t="s">
        <v>250</v>
      </c>
      <c r="L260" t="str">
        <f t="shared" si="19"/>
        <v>Income from continuing operations</v>
      </c>
      <c r="M260" t="str">
        <f t="shared" si="20"/>
        <v>Investment revenue</v>
      </c>
      <c r="N260" t="str">
        <f t="shared" si="21"/>
        <v>Investment revenue and income</v>
      </c>
      <c r="O260" t="str">
        <f t="shared" si="22"/>
        <v>Investment Revenue</v>
      </c>
      <c r="P260" t="str">
        <f t="shared" si="23"/>
        <v>Bank bill interest</v>
      </c>
    </row>
    <row r="261" spans="2:16" ht="15" customHeight="1">
      <c r="B261" t="str">
        <f t="shared" si="18"/>
        <v>Detail</v>
      </c>
      <c r="C261" t="s">
        <v>251</v>
      </c>
      <c r="D261" s="4">
        <v>-87308.01</v>
      </c>
      <c r="E261" s="4">
        <v>-157008.12</v>
      </c>
      <c r="F261" t="s">
        <v>49</v>
      </c>
      <c r="G261" t="s">
        <v>100</v>
      </c>
      <c r="H261" t="s">
        <v>231</v>
      </c>
      <c r="I261" t="s">
        <v>106</v>
      </c>
      <c r="J261" t="s">
        <v>107</v>
      </c>
      <c r="K261" t="s">
        <v>252</v>
      </c>
      <c r="L261" t="str">
        <f t="shared" si="19"/>
        <v>Income from continuing operations</v>
      </c>
      <c r="M261" t="str">
        <f t="shared" si="20"/>
        <v>Investment revenue</v>
      </c>
      <c r="N261" t="str">
        <f t="shared" si="21"/>
        <v>Investment revenue and income</v>
      </c>
      <c r="O261" t="str">
        <f t="shared" si="22"/>
        <v>Investment Revenue</v>
      </c>
      <c r="P261" t="str">
        <f t="shared" si="23"/>
        <v>Call account interest</v>
      </c>
    </row>
    <row r="262" spans="2:16" ht="15" customHeight="1">
      <c r="B262" t="str">
        <f t="shared" si="18"/>
        <v>Detail</v>
      </c>
      <c r="C262" t="s">
        <v>553</v>
      </c>
      <c r="D262" s="4">
        <v>-21.34</v>
      </c>
      <c r="E262" s="4">
        <v>-32.98</v>
      </c>
      <c r="F262" t="s">
        <v>49</v>
      </c>
      <c r="G262" t="s">
        <v>100</v>
      </c>
      <c r="H262" t="s">
        <v>231</v>
      </c>
      <c r="I262" t="s">
        <v>106</v>
      </c>
      <c r="J262" t="s">
        <v>107</v>
      </c>
      <c r="K262" t="s">
        <v>554</v>
      </c>
      <c r="L262" t="str">
        <f t="shared" si="19"/>
        <v>Income from continuing operations</v>
      </c>
      <c r="M262" t="str">
        <f t="shared" si="20"/>
        <v>Investment revenue</v>
      </c>
      <c r="N262" t="str">
        <f t="shared" si="21"/>
        <v>Investment revenue and income</v>
      </c>
      <c r="O262" t="str">
        <f t="shared" si="22"/>
        <v>Investment Revenue</v>
      </c>
      <c r="P262" t="str">
        <f t="shared" si="23"/>
        <v>Dividends received</v>
      </c>
    </row>
    <row r="263" spans="2:16" ht="15" customHeight="1">
      <c r="B263" t="str">
        <f t="shared" si="18"/>
        <v>Detail</v>
      </c>
      <c r="C263" t="s">
        <v>555</v>
      </c>
      <c r="D263" s="4">
        <v>0</v>
      </c>
      <c r="E263" s="4">
        <v>-1792.4</v>
      </c>
      <c r="F263" t="s">
        <v>49</v>
      </c>
      <c r="G263" t="s">
        <v>100</v>
      </c>
      <c r="H263" t="s">
        <v>231</v>
      </c>
      <c r="I263" t="s">
        <v>106</v>
      </c>
      <c r="J263" t="s">
        <v>107</v>
      </c>
      <c r="K263" t="s">
        <v>556</v>
      </c>
      <c r="L263" t="str">
        <f t="shared" si="19"/>
        <v>Income from continuing operations</v>
      </c>
      <c r="M263" t="str">
        <f t="shared" si="20"/>
        <v>Investment revenue</v>
      </c>
      <c r="N263" t="str">
        <f t="shared" si="21"/>
        <v>Investment revenue and income</v>
      </c>
      <c r="O263" t="str">
        <f t="shared" si="22"/>
        <v>Investment Revenue</v>
      </c>
      <c r="P263" t="str">
        <f t="shared" si="23"/>
        <v>Interest - Term Deposit</v>
      </c>
    </row>
    <row r="264" spans="2:16" ht="15" customHeight="1">
      <c r="B264" t="str">
        <f t="shared" si="18"/>
        <v>Detail</v>
      </c>
      <c r="C264" t="s">
        <v>557</v>
      </c>
      <c r="D264" s="4">
        <v>-2662521.39</v>
      </c>
      <c r="E264" s="4">
        <v>-3501112.64</v>
      </c>
      <c r="F264" t="s">
        <v>49</v>
      </c>
      <c r="G264" t="s">
        <v>100</v>
      </c>
      <c r="H264">
        <v>0</v>
      </c>
      <c r="I264" t="s">
        <v>558</v>
      </c>
      <c r="J264" t="s">
        <v>559</v>
      </c>
      <c r="K264" t="s">
        <v>560</v>
      </c>
      <c r="L264" t="str">
        <f t="shared" si="19"/>
        <v>Income from continuing operations</v>
      </c>
      <c r="M264" t="str">
        <f t="shared" si="20"/>
        <v>Consultancies and research contracts</v>
      </c>
      <c r="N264" t="str">
        <f t="shared" si="21"/>
        <v>Consultancies and research contracts</v>
      </c>
      <c r="O264" t="str">
        <f t="shared" si="22"/>
        <v>Research</v>
      </c>
      <c r="P264" t="str">
        <f t="shared" si="23"/>
        <v>Contracts</v>
      </c>
    </row>
    <row r="265" spans="2:16" ht="15" customHeight="1">
      <c r="B265" t="str">
        <f t="shared" si="18"/>
        <v>Detail</v>
      </c>
      <c r="C265" t="s">
        <v>561</v>
      </c>
      <c r="D265" s="4">
        <v>-9162.55</v>
      </c>
      <c r="E265" s="4">
        <v>-62889.11</v>
      </c>
      <c r="F265" t="s">
        <v>49</v>
      </c>
      <c r="G265" t="s">
        <v>100</v>
      </c>
      <c r="H265">
        <v>0</v>
      </c>
      <c r="I265" t="s">
        <v>558</v>
      </c>
      <c r="J265" t="s">
        <v>104</v>
      </c>
      <c r="K265" t="s">
        <v>562</v>
      </c>
      <c r="L265" t="str">
        <f t="shared" si="19"/>
        <v>Income from continuing operations</v>
      </c>
      <c r="M265" t="str">
        <f t="shared" si="20"/>
        <v>Consultancies and research contracts</v>
      </c>
      <c r="N265" t="str">
        <f t="shared" si="21"/>
        <v>Consultancies and research contracts</v>
      </c>
      <c r="O265" t="str">
        <f t="shared" si="22"/>
        <v>Other</v>
      </c>
      <c r="P265" t="str">
        <f t="shared" si="23"/>
        <v>Consultancy</v>
      </c>
    </row>
    <row r="266" spans="2:16" ht="15" customHeight="1">
      <c r="B266" t="str">
        <f t="shared" si="18"/>
        <v>Detail</v>
      </c>
      <c r="C266" t="s">
        <v>563</v>
      </c>
      <c r="D266" s="4">
        <v>0</v>
      </c>
      <c r="E266" s="4">
        <v>0</v>
      </c>
      <c r="F266" t="s">
        <v>44</v>
      </c>
      <c r="G266" t="s">
        <v>100</v>
      </c>
      <c r="H266">
        <v>0</v>
      </c>
      <c r="I266" t="s">
        <v>558</v>
      </c>
      <c r="J266" t="s">
        <v>104</v>
      </c>
      <c r="K266" t="s">
        <v>562</v>
      </c>
      <c r="L266" t="str">
        <f t="shared" si="19"/>
        <v>Income from continuing operations</v>
      </c>
      <c r="M266" t="str">
        <f t="shared" si="20"/>
        <v>Consultancies and research contracts</v>
      </c>
      <c r="N266" t="str">
        <f t="shared" si="21"/>
        <v>Consultancies and research contracts</v>
      </c>
      <c r="O266" t="str">
        <f t="shared" si="22"/>
        <v>Other</v>
      </c>
      <c r="P266" t="str">
        <f t="shared" si="23"/>
        <v>Consultancy</v>
      </c>
    </row>
    <row r="267" spans="2:16" ht="15" customHeight="1">
      <c r="B267" t="str">
        <f t="shared" si="18"/>
        <v>Detail</v>
      </c>
      <c r="C267" t="s">
        <v>564</v>
      </c>
      <c r="D267" s="4">
        <v>-569260.59</v>
      </c>
      <c r="E267" s="4">
        <v>-623744.37</v>
      </c>
      <c r="F267" t="s">
        <v>49</v>
      </c>
      <c r="G267" t="s">
        <v>100</v>
      </c>
      <c r="H267">
        <v>0</v>
      </c>
      <c r="I267" t="s">
        <v>558</v>
      </c>
      <c r="J267" t="s">
        <v>104</v>
      </c>
      <c r="K267" t="s">
        <v>562</v>
      </c>
      <c r="L267" t="str">
        <f t="shared" si="19"/>
        <v>Income from continuing operations</v>
      </c>
      <c r="M267" t="str">
        <f t="shared" si="20"/>
        <v>Consultancies and research contracts</v>
      </c>
      <c r="N267" t="str">
        <f t="shared" si="21"/>
        <v>Consultancies and research contracts</v>
      </c>
      <c r="O267" t="str">
        <f t="shared" si="22"/>
        <v>Other</v>
      </c>
      <c r="P267" t="str">
        <f t="shared" si="23"/>
        <v>Consultancy</v>
      </c>
    </row>
    <row r="268" spans="2:16" ht="15" customHeight="1">
      <c r="B268" t="str">
        <f t="shared" si="18"/>
        <v>Detail</v>
      </c>
      <c r="C268" t="s">
        <v>565</v>
      </c>
      <c r="D268" s="4">
        <v>0</v>
      </c>
      <c r="E268" s="4">
        <v>-9136.37</v>
      </c>
      <c r="F268" t="s">
        <v>49</v>
      </c>
      <c r="G268" t="s">
        <v>100</v>
      </c>
      <c r="H268">
        <v>0</v>
      </c>
      <c r="I268" t="s">
        <v>558</v>
      </c>
      <c r="J268" t="s">
        <v>104</v>
      </c>
      <c r="K268" t="s">
        <v>562</v>
      </c>
      <c r="L268" t="str">
        <f t="shared" si="19"/>
        <v>Income from continuing operations</v>
      </c>
      <c r="M268" t="str">
        <f t="shared" si="20"/>
        <v>Consultancies and research contracts</v>
      </c>
      <c r="N268" t="str">
        <f t="shared" si="21"/>
        <v>Consultancies and research contracts</v>
      </c>
      <c r="O268" t="str">
        <f t="shared" si="22"/>
        <v>Other</v>
      </c>
      <c r="P268" t="str">
        <f t="shared" si="23"/>
        <v>Consultancy</v>
      </c>
    </row>
    <row r="269" spans="2:16" ht="15" customHeight="1">
      <c r="B269" t="str">
        <f t="shared" si="18"/>
        <v>Detail</v>
      </c>
      <c r="C269" t="s">
        <v>2068</v>
      </c>
      <c r="D269" s="4">
        <v>-4545.45</v>
      </c>
      <c r="E269" s="4">
        <v>0</v>
      </c>
      <c r="F269" t="s">
        <v>49</v>
      </c>
      <c r="G269" t="s">
        <v>100</v>
      </c>
      <c r="H269">
        <v>0</v>
      </c>
      <c r="I269" t="s">
        <v>558</v>
      </c>
      <c r="J269" t="s">
        <v>104</v>
      </c>
      <c r="K269" t="s">
        <v>562</v>
      </c>
      <c r="L269" t="str">
        <f t="shared" si="19"/>
        <v>Income from continuing operations</v>
      </c>
      <c r="M269" t="str">
        <f t="shared" si="20"/>
        <v>Consultancies and research contracts</v>
      </c>
      <c r="N269" t="str">
        <f t="shared" si="21"/>
        <v>Consultancies and research contracts</v>
      </c>
      <c r="O269" t="str">
        <f t="shared" si="22"/>
        <v>Other</v>
      </c>
      <c r="P269" t="str">
        <f t="shared" si="23"/>
        <v>Consultancy</v>
      </c>
    </row>
    <row r="270" spans="2:16" ht="15" customHeight="1">
      <c r="B270" t="str">
        <f t="shared" si="18"/>
        <v>Detail</v>
      </c>
      <c r="C270" t="s">
        <v>566</v>
      </c>
      <c r="D270" s="4">
        <v>-445119.19</v>
      </c>
      <c r="E270" s="4">
        <v>-506277.37</v>
      </c>
      <c r="F270" t="s">
        <v>49</v>
      </c>
      <c r="G270" t="s">
        <v>100</v>
      </c>
      <c r="H270">
        <v>0</v>
      </c>
      <c r="I270" t="s">
        <v>558</v>
      </c>
      <c r="J270" t="s">
        <v>104</v>
      </c>
      <c r="K270" t="s">
        <v>562</v>
      </c>
      <c r="L270" t="str">
        <f t="shared" si="19"/>
        <v>Income from continuing operations</v>
      </c>
      <c r="M270" t="str">
        <f t="shared" si="20"/>
        <v>Consultancies and research contracts</v>
      </c>
      <c r="N270" t="str">
        <f t="shared" si="21"/>
        <v>Consultancies and research contracts</v>
      </c>
      <c r="O270" t="str">
        <f t="shared" si="22"/>
        <v>Other</v>
      </c>
      <c r="P270" t="str">
        <f t="shared" si="23"/>
        <v>Consultancy</v>
      </c>
    </row>
    <row r="271" spans="2:16" ht="15" customHeight="1">
      <c r="B271" t="str">
        <f t="shared" si="18"/>
        <v>Detail</v>
      </c>
      <c r="C271" t="s">
        <v>567</v>
      </c>
      <c r="D271" s="4">
        <v>-617371.49</v>
      </c>
      <c r="E271" s="4">
        <v>-1652661.3</v>
      </c>
      <c r="F271" t="s">
        <v>49</v>
      </c>
      <c r="G271" t="s">
        <v>100</v>
      </c>
      <c r="H271">
        <v>0</v>
      </c>
      <c r="I271">
        <v>0</v>
      </c>
      <c r="J271" t="s">
        <v>568</v>
      </c>
      <c r="K271" t="s">
        <v>569</v>
      </c>
      <c r="L271" t="str">
        <f t="shared" si="19"/>
        <v>Income from continuing operations</v>
      </c>
      <c r="M271" t="str">
        <f t="shared" si="20"/>
        <v>Other revenue</v>
      </c>
      <c r="N271" t="str">
        <f t="shared" si="21"/>
        <v>Other revenue</v>
      </c>
      <c r="O271" t="str">
        <f t="shared" si="22"/>
        <v>Other revenue</v>
      </c>
      <c r="P271" t="str">
        <f t="shared" si="23"/>
        <v>Donations and bequests</v>
      </c>
    </row>
    <row r="272" spans="2:16" ht="15" customHeight="1">
      <c r="B272" t="str">
        <f t="shared" si="18"/>
        <v>Detail</v>
      </c>
      <c r="C272" t="s">
        <v>570</v>
      </c>
      <c r="D272" s="4">
        <v>-411828</v>
      </c>
      <c r="E272" s="4">
        <v>-306909.07</v>
      </c>
      <c r="F272" t="s">
        <v>49</v>
      </c>
      <c r="G272" t="s">
        <v>100</v>
      </c>
      <c r="H272">
        <v>0</v>
      </c>
      <c r="I272">
        <v>0</v>
      </c>
      <c r="J272" t="s">
        <v>568</v>
      </c>
      <c r="K272" t="s">
        <v>571</v>
      </c>
      <c r="L272" t="str">
        <f t="shared" si="19"/>
        <v>Income from continuing operations</v>
      </c>
      <c r="M272" t="str">
        <f t="shared" si="20"/>
        <v>Other revenue</v>
      </c>
      <c r="N272" t="str">
        <f t="shared" si="21"/>
        <v>Other revenue</v>
      </c>
      <c r="O272" t="str">
        <f t="shared" si="22"/>
        <v>Other revenue</v>
      </c>
      <c r="P272" t="str">
        <f t="shared" si="23"/>
        <v>Scholarships and prizes</v>
      </c>
    </row>
    <row r="273" spans="2:16" ht="15" customHeight="1">
      <c r="B273" t="str">
        <f t="shared" si="18"/>
        <v>Detail</v>
      </c>
      <c r="C273" t="s">
        <v>253</v>
      </c>
      <c r="D273" s="4">
        <v>-24194.04</v>
      </c>
      <c r="E273" s="4">
        <v>-17807.76</v>
      </c>
      <c r="F273" t="s">
        <v>49</v>
      </c>
      <c r="G273" t="s">
        <v>100</v>
      </c>
      <c r="H273">
        <v>0</v>
      </c>
      <c r="I273">
        <v>0</v>
      </c>
      <c r="J273" t="s">
        <v>109</v>
      </c>
      <c r="K273" t="s">
        <v>254</v>
      </c>
      <c r="L273" t="str">
        <f t="shared" si="19"/>
        <v>Income from continuing operations</v>
      </c>
      <c r="M273" t="str">
        <f t="shared" si="20"/>
        <v>Other income</v>
      </c>
      <c r="N273" t="str">
        <f t="shared" si="21"/>
        <v>Other income</v>
      </c>
      <c r="O273" t="str">
        <f t="shared" si="22"/>
        <v>Other income</v>
      </c>
      <c r="P273" t="str">
        <f t="shared" si="23"/>
        <v>Travel and travel related recoveries</v>
      </c>
    </row>
    <row r="274" spans="2:16" ht="15" customHeight="1">
      <c r="B274" t="str">
        <f t="shared" si="18"/>
        <v>Detail</v>
      </c>
      <c r="C274" t="s">
        <v>255</v>
      </c>
      <c r="D274" s="4">
        <v>-2237.75</v>
      </c>
      <c r="E274" s="4">
        <v>-425249.22</v>
      </c>
      <c r="F274" t="s">
        <v>49</v>
      </c>
      <c r="G274" t="s">
        <v>100</v>
      </c>
      <c r="H274">
        <v>0</v>
      </c>
      <c r="I274">
        <v>0</v>
      </c>
      <c r="J274" t="s">
        <v>109</v>
      </c>
      <c r="K274" t="s">
        <v>256</v>
      </c>
      <c r="L274" t="str">
        <f t="shared" si="19"/>
        <v>Income from continuing operations</v>
      </c>
      <c r="M274" t="str">
        <f t="shared" si="20"/>
        <v>Other income</v>
      </c>
      <c r="N274" t="str">
        <f t="shared" si="21"/>
        <v>Other income</v>
      </c>
      <c r="O274" t="str">
        <f t="shared" si="22"/>
        <v>Other income</v>
      </c>
      <c r="P274" t="str">
        <f t="shared" si="23"/>
        <v>Administrative charges</v>
      </c>
    </row>
    <row r="275" spans="2:16" ht="15" customHeight="1">
      <c r="B275" t="str">
        <f t="shared" si="18"/>
        <v>Detail</v>
      </c>
      <c r="C275" t="s">
        <v>572</v>
      </c>
      <c r="D275" s="4">
        <v>0</v>
      </c>
      <c r="E275" s="4">
        <v>-138712.08</v>
      </c>
      <c r="F275" t="s">
        <v>49</v>
      </c>
      <c r="G275" t="s">
        <v>100</v>
      </c>
      <c r="H275">
        <v>0</v>
      </c>
      <c r="I275">
        <v>0</v>
      </c>
      <c r="J275" t="s">
        <v>109</v>
      </c>
      <c r="K275" t="s">
        <v>256</v>
      </c>
      <c r="L275" t="str">
        <f t="shared" si="19"/>
        <v>Income from continuing operations</v>
      </c>
      <c r="M275" t="str">
        <f t="shared" si="20"/>
        <v>Other income</v>
      </c>
      <c r="N275" t="str">
        <f t="shared" si="21"/>
        <v>Other income</v>
      </c>
      <c r="O275" t="str">
        <f t="shared" si="22"/>
        <v>Other income</v>
      </c>
      <c r="P275" t="str">
        <f t="shared" si="23"/>
        <v>Administrative charges</v>
      </c>
    </row>
    <row r="276" spans="2:16" ht="15" customHeight="1">
      <c r="B276" t="str">
        <f t="shared" si="18"/>
        <v>Detail</v>
      </c>
      <c r="C276" t="s">
        <v>257</v>
      </c>
      <c r="D276" s="4">
        <v>-115150.91</v>
      </c>
      <c r="E276" s="4">
        <v>-157265.24</v>
      </c>
      <c r="F276" t="s">
        <v>49</v>
      </c>
      <c r="G276" t="s">
        <v>100</v>
      </c>
      <c r="H276">
        <v>0</v>
      </c>
      <c r="I276">
        <v>0</v>
      </c>
      <c r="J276" t="s">
        <v>109</v>
      </c>
      <c r="K276" t="s">
        <v>256</v>
      </c>
      <c r="L276" t="str">
        <f t="shared" si="19"/>
        <v>Income from continuing operations</v>
      </c>
      <c r="M276" t="str">
        <f t="shared" si="20"/>
        <v>Other income</v>
      </c>
      <c r="N276" t="str">
        <f t="shared" si="21"/>
        <v>Other income</v>
      </c>
      <c r="O276" t="str">
        <f t="shared" si="22"/>
        <v>Other income</v>
      </c>
      <c r="P276" t="str">
        <f t="shared" si="23"/>
        <v>Administrative charges</v>
      </c>
    </row>
    <row r="277" spans="2:16" ht="15" customHeight="1">
      <c r="B277" t="str">
        <f t="shared" si="18"/>
        <v>Detail</v>
      </c>
      <c r="C277" t="s">
        <v>573</v>
      </c>
      <c r="D277" s="4">
        <v>0</v>
      </c>
      <c r="E277" s="4">
        <v>0</v>
      </c>
      <c r="F277" t="s">
        <v>44</v>
      </c>
      <c r="G277" t="s">
        <v>100</v>
      </c>
      <c r="H277">
        <v>0</v>
      </c>
      <c r="I277">
        <v>0</v>
      </c>
      <c r="J277" t="s">
        <v>109</v>
      </c>
      <c r="K277" t="s">
        <v>256</v>
      </c>
      <c r="L277" t="str">
        <f t="shared" si="19"/>
        <v>Income from continuing operations</v>
      </c>
      <c r="M277" t="str">
        <f t="shared" si="20"/>
        <v>Other income</v>
      </c>
      <c r="N277" t="str">
        <f t="shared" si="21"/>
        <v>Other income</v>
      </c>
      <c r="O277" t="str">
        <f t="shared" si="22"/>
        <v>Other income</v>
      </c>
      <c r="P277" t="str">
        <f t="shared" si="23"/>
        <v>Administrative charges</v>
      </c>
    </row>
    <row r="278" spans="2:16" ht="15" customHeight="1">
      <c r="B278" t="str">
        <f t="shared" si="18"/>
        <v>Detail</v>
      </c>
      <c r="C278" t="s">
        <v>574</v>
      </c>
      <c r="D278" s="4">
        <v>0</v>
      </c>
      <c r="E278" s="4">
        <v>0</v>
      </c>
      <c r="F278" t="s">
        <v>44</v>
      </c>
      <c r="G278" t="s">
        <v>100</v>
      </c>
      <c r="H278">
        <v>0</v>
      </c>
      <c r="I278">
        <v>0</v>
      </c>
      <c r="J278" t="s">
        <v>109</v>
      </c>
      <c r="K278" t="s">
        <v>256</v>
      </c>
      <c r="L278" t="str">
        <f t="shared" si="19"/>
        <v>Income from continuing operations</v>
      </c>
      <c r="M278" t="str">
        <f t="shared" si="20"/>
        <v>Other income</v>
      </c>
      <c r="N278" t="str">
        <f t="shared" si="21"/>
        <v>Other income</v>
      </c>
      <c r="O278" t="str">
        <f t="shared" si="22"/>
        <v>Other income</v>
      </c>
      <c r="P278" t="str">
        <f t="shared" si="23"/>
        <v>Administrative charges</v>
      </c>
    </row>
    <row r="279" spans="2:16" ht="15" customHeight="1">
      <c r="B279" t="str">
        <f t="shared" si="18"/>
        <v>Detail</v>
      </c>
      <c r="C279" t="s">
        <v>575</v>
      </c>
      <c r="D279" s="4">
        <v>-8300.01</v>
      </c>
      <c r="E279" s="4">
        <v>0</v>
      </c>
      <c r="F279" t="s">
        <v>49</v>
      </c>
      <c r="G279" t="s">
        <v>100</v>
      </c>
      <c r="H279">
        <v>0</v>
      </c>
      <c r="I279">
        <v>0</v>
      </c>
      <c r="J279" t="s">
        <v>109</v>
      </c>
      <c r="K279" t="s">
        <v>256</v>
      </c>
      <c r="L279" t="str">
        <f t="shared" si="19"/>
        <v>Income from continuing operations</v>
      </c>
      <c r="M279" t="str">
        <f t="shared" si="20"/>
        <v>Other income</v>
      </c>
      <c r="N279" t="str">
        <f t="shared" si="21"/>
        <v>Other income</v>
      </c>
      <c r="O279" t="str">
        <f t="shared" si="22"/>
        <v>Other income</v>
      </c>
      <c r="P279" t="str">
        <f t="shared" si="23"/>
        <v>Administrative charges</v>
      </c>
    </row>
    <row r="280" spans="2:16" ht="15" customHeight="1">
      <c r="B280" t="str">
        <f t="shared" si="18"/>
        <v>Detail</v>
      </c>
      <c r="C280" t="s">
        <v>576</v>
      </c>
      <c r="D280" s="4">
        <v>-20155.91</v>
      </c>
      <c r="E280" s="4">
        <v>-33456.65</v>
      </c>
      <c r="F280" t="s">
        <v>49</v>
      </c>
      <c r="G280" t="s">
        <v>100</v>
      </c>
      <c r="H280">
        <v>0</v>
      </c>
      <c r="I280">
        <v>0</v>
      </c>
      <c r="J280" t="s">
        <v>109</v>
      </c>
      <c r="K280" t="s">
        <v>256</v>
      </c>
      <c r="L280" t="str">
        <f t="shared" si="19"/>
        <v>Income from continuing operations</v>
      </c>
      <c r="M280" t="str">
        <f t="shared" si="20"/>
        <v>Other income</v>
      </c>
      <c r="N280" t="str">
        <f t="shared" si="21"/>
        <v>Other income</v>
      </c>
      <c r="O280" t="str">
        <f t="shared" si="22"/>
        <v>Other income</v>
      </c>
      <c r="P280" t="str">
        <f t="shared" si="23"/>
        <v>Administrative charges</v>
      </c>
    </row>
    <row r="281" spans="2:16" ht="15" customHeight="1">
      <c r="B281" t="str">
        <f t="shared" si="18"/>
        <v>Detail</v>
      </c>
      <c r="C281" t="s">
        <v>577</v>
      </c>
      <c r="D281" s="4">
        <v>0</v>
      </c>
      <c r="E281" s="4">
        <v>0</v>
      </c>
      <c r="F281" t="s">
        <v>44</v>
      </c>
      <c r="G281" t="s">
        <v>100</v>
      </c>
      <c r="H281">
        <v>0</v>
      </c>
      <c r="I281">
        <v>0</v>
      </c>
      <c r="J281" t="s">
        <v>109</v>
      </c>
      <c r="K281" t="s">
        <v>256</v>
      </c>
      <c r="L281" t="str">
        <f t="shared" si="19"/>
        <v>Income from continuing operations</v>
      </c>
      <c r="M281" t="str">
        <f t="shared" si="20"/>
        <v>Other income</v>
      </c>
      <c r="N281" t="str">
        <f t="shared" si="21"/>
        <v>Other income</v>
      </c>
      <c r="O281" t="str">
        <f t="shared" si="22"/>
        <v>Other income</v>
      </c>
      <c r="P281" t="str">
        <f t="shared" si="23"/>
        <v>Administrative charges</v>
      </c>
    </row>
    <row r="282" spans="2:16" ht="15" customHeight="1">
      <c r="B282" t="str">
        <f t="shared" si="18"/>
        <v>Detail</v>
      </c>
      <c r="C282" t="s">
        <v>578</v>
      </c>
      <c r="D282" s="4">
        <v>0</v>
      </c>
      <c r="E282" s="4">
        <v>0</v>
      </c>
      <c r="F282" t="s">
        <v>44</v>
      </c>
      <c r="G282" t="s">
        <v>100</v>
      </c>
      <c r="H282">
        <v>0</v>
      </c>
      <c r="I282">
        <v>0</v>
      </c>
      <c r="J282" t="s">
        <v>109</v>
      </c>
      <c r="K282" t="s">
        <v>256</v>
      </c>
      <c r="L282" t="str">
        <f t="shared" si="19"/>
        <v>Income from continuing operations</v>
      </c>
      <c r="M282" t="str">
        <f t="shared" si="20"/>
        <v>Other income</v>
      </c>
      <c r="N282" t="str">
        <f t="shared" si="21"/>
        <v>Other income</v>
      </c>
      <c r="O282" t="str">
        <f t="shared" si="22"/>
        <v>Other income</v>
      </c>
      <c r="P282" t="str">
        <f t="shared" si="23"/>
        <v>Administrative charges</v>
      </c>
    </row>
    <row r="283" spans="2:16" ht="15" customHeight="1">
      <c r="B283" t="str">
        <f t="shared" si="18"/>
        <v>Detail</v>
      </c>
      <c r="C283" t="s">
        <v>579</v>
      </c>
      <c r="D283" s="4">
        <v>0</v>
      </c>
      <c r="E283" s="4">
        <v>0</v>
      </c>
      <c r="F283" t="s">
        <v>49</v>
      </c>
      <c r="G283" t="s">
        <v>100</v>
      </c>
      <c r="H283">
        <v>0</v>
      </c>
      <c r="I283">
        <v>0</v>
      </c>
      <c r="J283" t="s">
        <v>109</v>
      </c>
      <c r="K283" t="s">
        <v>580</v>
      </c>
      <c r="L283" t="str">
        <f t="shared" si="19"/>
        <v>Income from continuing operations</v>
      </c>
      <c r="M283" t="str">
        <f t="shared" si="20"/>
        <v>Other income</v>
      </c>
      <c r="N283" t="str">
        <f t="shared" si="21"/>
        <v>Other income</v>
      </c>
      <c r="O283" t="str">
        <f t="shared" si="22"/>
        <v>Other income</v>
      </c>
      <c r="P283" t="str">
        <f t="shared" si="23"/>
        <v>Hire of facilities</v>
      </c>
    </row>
    <row r="284" spans="2:16" ht="15" customHeight="1">
      <c r="B284" t="str">
        <f t="shared" si="18"/>
        <v>Detail</v>
      </c>
      <c r="C284" t="s">
        <v>581</v>
      </c>
      <c r="D284" s="4">
        <v>-21212.5</v>
      </c>
      <c r="E284" s="4">
        <v>-26593.53</v>
      </c>
      <c r="F284" t="s">
        <v>49</v>
      </c>
      <c r="G284" t="s">
        <v>100</v>
      </c>
      <c r="H284">
        <v>0</v>
      </c>
      <c r="I284">
        <v>0</v>
      </c>
      <c r="J284" t="s">
        <v>109</v>
      </c>
      <c r="K284" t="s">
        <v>580</v>
      </c>
      <c r="L284" t="str">
        <f t="shared" si="19"/>
        <v>Income from continuing operations</v>
      </c>
      <c r="M284" t="str">
        <f t="shared" si="20"/>
        <v>Other income</v>
      </c>
      <c r="N284" t="str">
        <f t="shared" si="21"/>
        <v>Other income</v>
      </c>
      <c r="O284" t="str">
        <f t="shared" si="22"/>
        <v>Other income</v>
      </c>
      <c r="P284" t="str">
        <f t="shared" si="23"/>
        <v>Hire of facilities</v>
      </c>
    </row>
    <row r="285" spans="2:16" ht="15" customHeight="1">
      <c r="B285" t="str">
        <f t="shared" si="18"/>
        <v>Detail</v>
      </c>
      <c r="C285" t="s">
        <v>582</v>
      </c>
      <c r="D285" s="4">
        <v>-3705</v>
      </c>
      <c r="E285" s="4">
        <v>-5027</v>
      </c>
      <c r="F285" t="s">
        <v>49</v>
      </c>
      <c r="G285" t="s">
        <v>100</v>
      </c>
      <c r="H285">
        <v>0</v>
      </c>
      <c r="I285">
        <v>0</v>
      </c>
      <c r="J285" t="s">
        <v>109</v>
      </c>
      <c r="K285" t="s">
        <v>580</v>
      </c>
      <c r="L285" t="str">
        <f t="shared" si="19"/>
        <v>Income from continuing operations</v>
      </c>
      <c r="M285" t="str">
        <f t="shared" si="20"/>
        <v>Other income</v>
      </c>
      <c r="N285" t="str">
        <f t="shared" si="21"/>
        <v>Other income</v>
      </c>
      <c r="O285" t="str">
        <f t="shared" si="22"/>
        <v>Other income</v>
      </c>
      <c r="P285" t="str">
        <f t="shared" si="23"/>
        <v>Hire of facilities</v>
      </c>
    </row>
    <row r="286" spans="2:16" ht="15" customHeight="1">
      <c r="B286" t="str">
        <f t="shared" si="18"/>
        <v>Detail</v>
      </c>
      <c r="C286" t="s">
        <v>748</v>
      </c>
      <c r="D286" s="4">
        <v>-569.52</v>
      </c>
      <c r="E286" s="4">
        <v>0</v>
      </c>
      <c r="F286" t="s">
        <v>49</v>
      </c>
      <c r="G286" t="s">
        <v>100</v>
      </c>
      <c r="H286">
        <v>0</v>
      </c>
      <c r="I286">
        <v>0</v>
      </c>
      <c r="J286" t="s">
        <v>109</v>
      </c>
      <c r="K286" t="s">
        <v>580</v>
      </c>
      <c r="L286" t="str">
        <f t="shared" si="19"/>
        <v>Income from continuing operations</v>
      </c>
      <c r="M286" t="str">
        <f t="shared" si="20"/>
        <v>Other income</v>
      </c>
      <c r="N286" t="str">
        <f t="shared" si="21"/>
        <v>Other income</v>
      </c>
      <c r="O286" t="str">
        <f t="shared" si="22"/>
        <v>Other income</v>
      </c>
      <c r="P286" t="str">
        <f t="shared" si="23"/>
        <v>Hire of facilities</v>
      </c>
    </row>
    <row r="287" spans="2:16" ht="15" customHeight="1">
      <c r="B287" t="str">
        <f t="shared" si="18"/>
        <v>Detail</v>
      </c>
      <c r="C287" t="s">
        <v>110</v>
      </c>
      <c r="D287" s="4">
        <v>-421416.25</v>
      </c>
      <c r="E287" s="4">
        <v>-1381451.71</v>
      </c>
      <c r="F287" t="s">
        <v>49</v>
      </c>
      <c r="G287" t="s">
        <v>100</v>
      </c>
      <c r="H287">
        <v>0</v>
      </c>
      <c r="I287">
        <v>0</v>
      </c>
      <c r="J287" t="s">
        <v>109</v>
      </c>
      <c r="K287" t="s">
        <v>111</v>
      </c>
      <c r="L287" t="str">
        <f t="shared" si="19"/>
        <v>Income from continuing operations</v>
      </c>
      <c r="M287" t="str">
        <f t="shared" si="20"/>
        <v>Other income</v>
      </c>
      <c r="N287" t="str">
        <f t="shared" si="21"/>
        <v>Other income</v>
      </c>
      <c r="O287" t="str">
        <f t="shared" si="22"/>
        <v>Other income</v>
      </c>
      <c r="P287" t="str">
        <f t="shared" si="23"/>
        <v>Miscellaneous</v>
      </c>
    </row>
    <row r="288" spans="2:16" ht="15" customHeight="1">
      <c r="B288" t="str">
        <f t="shared" si="18"/>
        <v>Detail</v>
      </c>
      <c r="C288" t="s">
        <v>583</v>
      </c>
      <c r="D288" s="4">
        <v>-186759.85</v>
      </c>
      <c r="E288" s="4">
        <v>-187430.39</v>
      </c>
      <c r="F288" t="s">
        <v>49</v>
      </c>
      <c r="G288" t="s">
        <v>100</v>
      </c>
      <c r="H288">
        <v>0</v>
      </c>
      <c r="I288">
        <v>0</v>
      </c>
      <c r="J288" t="s">
        <v>109</v>
      </c>
      <c r="K288" t="s">
        <v>111</v>
      </c>
      <c r="L288" t="str">
        <f t="shared" si="19"/>
        <v>Income from continuing operations</v>
      </c>
      <c r="M288" t="str">
        <f t="shared" si="20"/>
        <v>Other income</v>
      </c>
      <c r="N288" t="str">
        <f t="shared" si="21"/>
        <v>Other income</v>
      </c>
      <c r="O288" t="str">
        <f t="shared" si="22"/>
        <v>Other income</v>
      </c>
      <c r="P288" t="str">
        <f t="shared" si="23"/>
        <v>Miscellaneous</v>
      </c>
    </row>
    <row r="289" spans="2:16" ht="15" customHeight="1">
      <c r="B289" t="str">
        <f t="shared" si="18"/>
        <v>Detail</v>
      </c>
      <c r="C289" t="s">
        <v>584</v>
      </c>
      <c r="D289" s="4">
        <v>0</v>
      </c>
      <c r="E289" s="4">
        <v>10</v>
      </c>
      <c r="F289" t="s">
        <v>49</v>
      </c>
      <c r="G289" t="s">
        <v>100</v>
      </c>
      <c r="H289">
        <v>0</v>
      </c>
      <c r="I289">
        <v>0</v>
      </c>
      <c r="J289" t="s">
        <v>109</v>
      </c>
      <c r="K289" t="s">
        <v>111</v>
      </c>
      <c r="L289" t="str">
        <f t="shared" si="19"/>
        <v>Income from continuing operations</v>
      </c>
      <c r="M289" t="str">
        <f t="shared" si="20"/>
        <v>Other income</v>
      </c>
      <c r="N289" t="str">
        <f t="shared" si="21"/>
        <v>Other income</v>
      </c>
      <c r="O289" t="str">
        <f t="shared" si="22"/>
        <v>Other income</v>
      </c>
      <c r="P289" t="str">
        <f t="shared" si="23"/>
        <v>Miscellaneous</v>
      </c>
    </row>
    <row r="290" spans="2:16" ht="15" customHeight="1">
      <c r="B290" t="str">
        <f t="shared" si="18"/>
        <v>Detail</v>
      </c>
      <c r="C290" t="s">
        <v>585</v>
      </c>
      <c r="D290" s="4">
        <v>-3134.54</v>
      </c>
      <c r="E290" s="4">
        <v>-1518.03</v>
      </c>
      <c r="F290" t="s">
        <v>49</v>
      </c>
      <c r="G290" t="s">
        <v>100</v>
      </c>
      <c r="H290">
        <v>0</v>
      </c>
      <c r="I290">
        <v>0</v>
      </c>
      <c r="J290" t="s">
        <v>109</v>
      </c>
      <c r="K290" t="s">
        <v>111</v>
      </c>
      <c r="L290" t="str">
        <f t="shared" si="19"/>
        <v>Income from continuing operations</v>
      </c>
      <c r="M290" t="str">
        <f t="shared" si="20"/>
        <v>Other income</v>
      </c>
      <c r="N290" t="str">
        <f t="shared" si="21"/>
        <v>Other income</v>
      </c>
      <c r="O290" t="str">
        <f t="shared" si="22"/>
        <v>Other income</v>
      </c>
      <c r="P290" t="str">
        <f t="shared" si="23"/>
        <v>Miscellaneous</v>
      </c>
    </row>
    <row r="291" spans="2:16" ht="15" customHeight="1">
      <c r="B291" t="str">
        <f t="shared" si="18"/>
        <v>Detail</v>
      </c>
      <c r="C291" t="s">
        <v>258</v>
      </c>
      <c r="D291" s="4">
        <v>-357298.79</v>
      </c>
      <c r="E291" s="4">
        <v>-487427.59</v>
      </c>
      <c r="F291" t="s">
        <v>49</v>
      </c>
      <c r="G291" t="s">
        <v>100</v>
      </c>
      <c r="H291">
        <v>0</v>
      </c>
      <c r="I291">
        <v>0</v>
      </c>
      <c r="J291" t="s">
        <v>109</v>
      </c>
      <c r="K291" t="s">
        <v>111</v>
      </c>
      <c r="L291" t="str">
        <f t="shared" si="19"/>
        <v>Income from continuing operations</v>
      </c>
      <c r="M291" t="str">
        <f t="shared" si="20"/>
        <v>Other income</v>
      </c>
      <c r="N291" t="str">
        <f t="shared" si="21"/>
        <v>Other income</v>
      </c>
      <c r="O291" t="str">
        <f t="shared" si="22"/>
        <v>Other income</v>
      </c>
      <c r="P291" t="str">
        <f t="shared" si="23"/>
        <v>Miscellaneous</v>
      </c>
    </row>
    <row r="292" spans="2:16" ht="15" customHeight="1">
      <c r="B292" t="str">
        <f t="shared" si="18"/>
        <v>Detail</v>
      </c>
      <c r="C292" t="s">
        <v>586</v>
      </c>
      <c r="D292" s="4">
        <v>-160</v>
      </c>
      <c r="E292" s="4">
        <v>-10575.32</v>
      </c>
      <c r="F292" t="s">
        <v>49</v>
      </c>
      <c r="G292" t="s">
        <v>100</v>
      </c>
      <c r="H292">
        <v>0</v>
      </c>
      <c r="I292">
        <v>0</v>
      </c>
      <c r="J292" t="s">
        <v>109</v>
      </c>
      <c r="K292" t="s">
        <v>111</v>
      </c>
      <c r="L292" t="str">
        <f t="shared" si="19"/>
        <v>Income from continuing operations</v>
      </c>
      <c r="M292" t="str">
        <f t="shared" si="20"/>
        <v>Other income</v>
      </c>
      <c r="N292" t="str">
        <f t="shared" si="21"/>
        <v>Other income</v>
      </c>
      <c r="O292" t="str">
        <f t="shared" si="22"/>
        <v>Other income</v>
      </c>
      <c r="P292" t="str">
        <f t="shared" si="23"/>
        <v>Miscellaneous</v>
      </c>
    </row>
    <row r="293" spans="2:16" ht="15" customHeight="1">
      <c r="B293" t="str">
        <f t="shared" si="18"/>
        <v>Detail</v>
      </c>
      <c r="C293" t="s">
        <v>587</v>
      </c>
      <c r="D293" s="4">
        <v>-7825.97</v>
      </c>
      <c r="E293" s="4">
        <v>-112731.8</v>
      </c>
      <c r="F293" t="s">
        <v>49</v>
      </c>
      <c r="G293" t="s">
        <v>100</v>
      </c>
      <c r="H293">
        <v>0</v>
      </c>
      <c r="I293">
        <v>0</v>
      </c>
      <c r="J293" t="s">
        <v>109</v>
      </c>
      <c r="K293" t="s">
        <v>111</v>
      </c>
      <c r="L293" t="str">
        <f t="shared" si="19"/>
        <v>Income from continuing operations</v>
      </c>
      <c r="M293" t="str">
        <f t="shared" si="20"/>
        <v>Other income</v>
      </c>
      <c r="N293" t="str">
        <f t="shared" si="21"/>
        <v>Other income</v>
      </c>
      <c r="O293" t="str">
        <f t="shared" si="22"/>
        <v>Other income</v>
      </c>
      <c r="P293" t="str">
        <f t="shared" si="23"/>
        <v>Miscellaneous</v>
      </c>
    </row>
    <row r="294" spans="2:16" ht="15" customHeight="1">
      <c r="B294" t="str">
        <f t="shared" si="18"/>
        <v>Detail</v>
      </c>
      <c r="C294" t="s">
        <v>588</v>
      </c>
      <c r="D294" s="4">
        <v>0</v>
      </c>
      <c r="E294" s="4">
        <v>0</v>
      </c>
      <c r="F294" t="s">
        <v>49</v>
      </c>
      <c r="G294" t="s">
        <v>100</v>
      </c>
      <c r="H294">
        <v>0</v>
      </c>
      <c r="I294">
        <v>0</v>
      </c>
      <c r="J294" t="s">
        <v>109</v>
      </c>
      <c r="K294" t="s">
        <v>111</v>
      </c>
      <c r="L294" t="str">
        <f t="shared" si="19"/>
        <v>Income from continuing operations</v>
      </c>
      <c r="M294" t="str">
        <f t="shared" si="20"/>
        <v>Other income</v>
      </c>
      <c r="N294" t="str">
        <f t="shared" si="21"/>
        <v>Other income</v>
      </c>
      <c r="O294" t="str">
        <f t="shared" si="22"/>
        <v>Other income</v>
      </c>
      <c r="P294" t="str">
        <f t="shared" si="23"/>
        <v>Miscellaneous</v>
      </c>
    </row>
    <row r="295" spans="2:16" ht="15" customHeight="1">
      <c r="B295" t="str">
        <f t="shared" si="18"/>
        <v>Detail</v>
      </c>
      <c r="C295" t="s">
        <v>259</v>
      </c>
      <c r="D295" s="4">
        <v>-131950.61</v>
      </c>
      <c r="E295" s="4">
        <v>-114205.36</v>
      </c>
      <c r="F295" t="s">
        <v>49</v>
      </c>
      <c r="G295" t="s">
        <v>100</v>
      </c>
      <c r="H295">
        <v>0</v>
      </c>
      <c r="I295">
        <v>0</v>
      </c>
      <c r="J295" t="s">
        <v>109</v>
      </c>
      <c r="K295" t="s">
        <v>111</v>
      </c>
      <c r="L295" t="str">
        <f t="shared" si="19"/>
        <v>Income from continuing operations</v>
      </c>
      <c r="M295" t="str">
        <f t="shared" si="20"/>
        <v>Other income</v>
      </c>
      <c r="N295" t="str">
        <f t="shared" si="21"/>
        <v>Other income</v>
      </c>
      <c r="O295" t="str">
        <f t="shared" si="22"/>
        <v>Other income</v>
      </c>
      <c r="P295" t="str">
        <f t="shared" si="23"/>
        <v>Miscellaneous</v>
      </c>
    </row>
    <row r="296" spans="2:16" ht="15" customHeight="1">
      <c r="B296" t="str">
        <f t="shared" si="18"/>
        <v>Detail</v>
      </c>
      <c r="C296" t="s">
        <v>589</v>
      </c>
      <c r="D296" s="4">
        <v>-50856.07</v>
      </c>
      <c r="E296" s="4">
        <v>-71969.31</v>
      </c>
      <c r="F296" t="s">
        <v>49</v>
      </c>
      <c r="G296" t="s">
        <v>100</v>
      </c>
      <c r="H296">
        <v>0</v>
      </c>
      <c r="I296">
        <v>0</v>
      </c>
      <c r="J296" t="s">
        <v>109</v>
      </c>
      <c r="K296" t="s">
        <v>111</v>
      </c>
      <c r="L296" t="str">
        <f t="shared" si="19"/>
        <v>Income from continuing operations</v>
      </c>
      <c r="M296" t="str">
        <f t="shared" si="20"/>
        <v>Other income</v>
      </c>
      <c r="N296" t="str">
        <f t="shared" si="21"/>
        <v>Other income</v>
      </c>
      <c r="O296" t="str">
        <f t="shared" si="22"/>
        <v>Other income</v>
      </c>
      <c r="P296" t="str">
        <f t="shared" si="23"/>
        <v>Miscellaneous</v>
      </c>
    </row>
    <row r="297" spans="2:16" ht="15" customHeight="1">
      <c r="B297" t="str">
        <f t="shared" si="18"/>
        <v>Detail</v>
      </c>
      <c r="C297" t="s">
        <v>590</v>
      </c>
      <c r="D297" s="4">
        <v>0</v>
      </c>
      <c r="E297" s="4">
        <v>0</v>
      </c>
      <c r="F297" t="s">
        <v>44</v>
      </c>
      <c r="G297" t="s">
        <v>100</v>
      </c>
      <c r="H297">
        <v>0</v>
      </c>
      <c r="I297">
        <v>0</v>
      </c>
      <c r="J297" t="s">
        <v>109</v>
      </c>
      <c r="K297" t="s">
        <v>111</v>
      </c>
      <c r="L297" t="str">
        <f t="shared" si="19"/>
        <v>Income from continuing operations</v>
      </c>
      <c r="M297" t="str">
        <f t="shared" si="20"/>
        <v>Other income</v>
      </c>
      <c r="N297" t="str">
        <f t="shared" si="21"/>
        <v>Other income</v>
      </c>
      <c r="O297" t="str">
        <f t="shared" si="22"/>
        <v>Other income</v>
      </c>
      <c r="P297" t="str">
        <f t="shared" si="23"/>
        <v>Miscellaneous</v>
      </c>
    </row>
    <row r="298" spans="2:16" ht="15" customHeight="1">
      <c r="B298" t="str">
        <f t="shared" si="18"/>
        <v>Detail</v>
      </c>
      <c r="C298" t="s">
        <v>591</v>
      </c>
      <c r="D298" s="4">
        <v>-31977</v>
      </c>
      <c r="E298" s="4">
        <v>-31704.83</v>
      </c>
      <c r="F298" t="s">
        <v>49</v>
      </c>
      <c r="G298" t="s">
        <v>100</v>
      </c>
      <c r="H298">
        <v>0</v>
      </c>
      <c r="I298">
        <v>0</v>
      </c>
      <c r="J298" t="s">
        <v>109</v>
      </c>
      <c r="K298" t="s">
        <v>111</v>
      </c>
      <c r="L298" t="str">
        <f t="shared" si="19"/>
        <v>Income from continuing operations</v>
      </c>
      <c r="M298" t="str">
        <f t="shared" si="20"/>
        <v>Other income</v>
      </c>
      <c r="N298" t="str">
        <f t="shared" si="21"/>
        <v>Other income</v>
      </c>
      <c r="O298" t="str">
        <f t="shared" si="22"/>
        <v>Other income</v>
      </c>
      <c r="P298" t="str">
        <f t="shared" si="23"/>
        <v>Miscellaneous</v>
      </c>
    </row>
    <row r="299" spans="2:16" ht="15" customHeight="1">
      <c r="B299" t="str">
        <f t="shared" si="18"/>
        <v>Detail</v>
      </c>
      <c r="C299" t="s">
        <v>260</v>
      </c>
      <c r="D299" s="4">
        <v>0</v>
      </c>
      <c r="E299" s="4">
        <v>-1261211.83</v>
      </c>
      <c r="F299" t="s">
        <v>49</v>
      </c>
      <c r="G299" t="s">
        <v>100</v>
      </c>
      <c r="H299">
        <v>0</v>
      </c>
      <c r="I299">
        <v>0</v>
      </c>
      <c r="J299" t="s">
        <v>109</v>
      </c>
      <c r="K299" t="s">
        <v>111</v>
      </c>
      <c r="L299" t="str">
        <f t="shared" si="19"/>
        <v>Income from continuing operations</v>
      </c>
      <c r="M299" t="str">
        <f t="shared" si="20"/>
        <v>Other income</v>
      </c>
      <c r="N299" t="str">
        <f t="shared" si="21"/>
        <v>Other income</v>
      </c>
      <c r="O299" t="str">
        <f t="shared" si="22"/>
        <v>Other income</v>
      </c>
      <c r="P299" t="str">
        <f t="shared" si="23"/>
        <v>Miscellaneous</v>
      </c>
    </row>
    <row r="300" spans="2:16" ht="15" customHeight="1">
      <c r="B300" t="str">
        <f t="shared" si="18"/>
        <v>Detail</v>
      </c>
      <c r="C300" t="s">
        <v>592</v>
      </c>
      <c r="D300" s="4">
        <v>0</v>
      </c>
      <c r="E300" s="4">
        <v>0</v>
      </c>
      <c r="F300" t="s">
        <v>49</v>
      </c>
      <c r="G300" t="s">
        <v>100</v>
      </c>
      <c r="H300">
        <v>0</v>
      </c>
      <c r="I300">
        <v>0</v>
      </c>
      <c r="J300" t="s">
        <v>109</v>
      </c>
      <c r="K300" t="s">
        <v>111</v>
      </c>
      <c r="L300" t="str">
        <f t="shared" si="19"/>
        <v>Income from continuing operations</v>
      </c>
      <c r="M300" t="str">
        <f t="shared" si="20"/>
        <v>Other income</v>
      </c>
      <c r="N300" t="str">
        <f t="shared" si="21"/>
        <v>Other income</v>
      </c>
      <c r="O300" t="str">
        <f t="shared" si="22"/>
        <v>Other income</v>
      </c>
      <c r="P300" t="str">
        <f t="shared" si="23"/>
        <v>Miscellaneous</v>
      </c>
    </row>
    <row r="301" spans="2:16" ht="15" customHeight="1">
      <c r="B301" t="str">
        <f t="shared" si="18"/>
        <v>Detail</v>
      </c>
      <c r="C301" t="s">
        <v>261</v>
      </c>
      <c r="D301" s="4">
        <v>-3456.68</v>
      </c>
      <c r="E301" s="4">
        <v>-3608.35</v>
      </c>
      <c r="F301" t="s">
        <v>49</v>
      </c>
      <c r="G301" t="s">
        <v>100</v>
      </c>
      <c r="H301">
        <v>0</v>
      </c>
      <c r="I301">
        <v>0</v>
      </c>
      <c r="J301" t="s">
        <v>109</v>
      </c>
      <c r="K301" t="s">
        <v>111</v>
      </c>
      <c r="L301" t="str">
        <f t="shared" si="19"/>
        <v>Income from continuing operations</v>
      </c>
      <c r="M301" t="str">
        <f t="shared" si="20"/>
        <v>Other income</v>
      </c>
      <c r="N301" t="str">
        <f t="shared" si="21"/>
        <v>Other income</v>
      </c>
      <c r="O301" t="str">
        <f t="shared" si="22"/>
        <v>Other income</v>
      </c>
      <c r="P301" t="str">
        <f t="shared" si="23"/>
        <v>Miscellaneous</v>
      </c>
    </row>
    <row r="302" spans="2:16" ht="15" customHeight="1">
      <c r="B302" t="str">
        <f t="shared" si="18"/>
        <v>Detail</v>
      </c>
      <c r="C302" t="s">
        <v>593</v>
      </c>
      <c r="D302" s="4">
        <v>-204243.4</v>
      </c>
      <c r="E302" s="4">
        <v>-253126.36</v>
      </c>
      <c r="F302" t="s">
        <v>49</v>
      </c>
      <c r="G302" t="s">
        <v>100</v>
      </c>
      <c r="H302">
        <v>0</v>
      </c>
      <c r="I302">
        <v>0</v>
      </c>
      <c r="J302" t="s">
        <v>109</v>
      </c>
      <c r="K302" t="s">
        <v>594</v>
      </c>
      <c r="L302" t="str">
        <f t="shared" si="19"/>
        <v>Income from continuing operations</v>
      </c>
      <c r="M302" t="str">
        <f t="shared" si="20"/>
        <v>Other income</v>
      </c>
      <c r="N302" t="str">
        <f t="shared" si="21"/>
        <v>Other income</v>
      </c>
      <c r="O302" t="str">
        <f t="shared" si="22"/>
        <v>Other income</v>
      </c>
      <c r="P302" t="str">
        <f t="shared" si="23"/>
        <v>Copying</v>
      </c>
    </row>
    <row r="303" spans="2:16" ht="15" customHeight="1">
      <c r="B303" t="str">
        <f t="shared" si="18"/>
        <v>Detail</v>
      </c>
      <c r="C303" t="s">
        <v>595</v>
      </c>
      <c r="D303" s="4">
        <v>-958843.35</v>
      </c>
      <c r="E303" s="4">
        <v>-1169474.56</v>
      </c>
      <c r="F303" t="s">
        <v>49</v>
      </c>
      <c r="G303" t="s">
        <v>100</v>
      </c>
      <c r="H303">
        <v>0</v>
      </c>
      <c r="I303">
        <v>0</v>
      </c>
      <c r="J303" t="s">
        <v>109</v>
      </c>
      <c r="K303" t="s">
        <v>112</v>
      </c>
      <c r="L303" t="str">
        <f t="shared" si="19"/>
        <v>Income from continuing operations</v>
      </c>
      <c r="M303" t="str">
        <f t="shared" si="20"/>
        <v>Other income</v>
      </c>
      <c r="N303" t="str">
        <f t="shared" si="21"/>
        <v>Other income</v>
      </c>
      <c r="O303" t="str">
        <f t="shared" si="22"/>
        <v>Other income</v>
      </c>
      <c r="P303" t="str">
        <f t="shared" si="23"/>
        <v>Rent</v>
      </c>
    </row>
    <row r="304" spans="2:16" ht="15" customHeight="1">
      <c r="B304" t="str">
        <f t="shared" si="18"/>
        <v>Detail</v>
      </c>
      <c r="C304" t="s">
        <v>596</v>
      </c>
      <c r="D304" s="4">
        <v>0</v>
      </c>
      <c r="E304" s="4">
        <v>-389558.03</v>
      </c>
      <c r="F304" t="s">
        <v>49</v>
      </c>
      <c r="G304" t="s">
        <v>100</v>
      </c>
      <c r="H304">
        <v>0</v>
      </c>
      <c r="I304">
        <v>0</v>
      </c>
      <c r="J304" t="s">
        <v>109</v>
      </c>
      <c r="K304" t="s">
        <v>597</v>
      </c>
      <c r="L304" t="str">
        <f t="shared" si="19"/>
        <v>Income from continuing operations</v>
      </c>
      <c r="M304" t="str">
        <f t="shared" si="20"/>
        <v>Other income</v>
      </c>
      <c r="N304" t="str">
        <f t="shared" si="21"/>
        <v>Other income</v>
      </c>
      <c r="O304" t="str">
        <f t="shared" si="22"/>
        <v>Other income</v>
      </c>
      <c r="P304" t="str">
        <f t="shared" si="23"/>
        <v>Salaries and cost recovery services</v>
      </c>
    </row>
    <row r="305" spans="2:16" ht="15" customHeight="1">
      <c r="B305" t="str">
        <f t="shared" si="18"/>
        <v>Detail</v>
      </c>
      <c r="C305" t="s">
        <v>598</v>
      </c>
      <c r="D305" s="4">
        <v>-185207.27</v>
      </c>
      <c r="E305" s="4">
        <v>-814405.76</v>
      </c>
      <c r="F305" t="s">
        <v>49</v>
      </c>
      <c r="G305" t="s">
        <v>100</v>
      </c>
      <c r="H305">
        <v>0</v>
      </c>
      <c r="I305">
        <v>0</v>
      </c>
      <c r="J305" t="s">
        <v>109</v>
      </c>
      <c r="K305" t="s">
        <v>597</v>
      </c>
      <c r="L305" t="str">
        <f t="shared" si="19"/>
        <v>Income from continuing operations</v>
      </c>
      <c r="M305" t="str">
        <f t="shared" si="20"/>
        <v>Other income</v>
      </c>
      <c r="N305" t="str">
        <f t="shared" si="21"/>
        <v>Other income</v>
      </c>
      <c r="O305" t="str">
        <f t="shared" si="22"/>
        <v>Other income</v>
      </c>
      <c r="P305" t="str">
        <f t="shared" si="23"/>
        <v>Salaries and cost recovery services</v>
      </c>
    </row>
    <row r="306" spans="2:16" ht="15" customHeight="1">
      <c r="B306" t="str">
        <f t="shared" si="18"/>
        <v>Detail</v>
      </c>
      <c r="C306" t="s">
        <v>262</v>
      </c>
      <c r="D306" s="4">
        <v>-3578.8</v>
      </c>
      <c r="E306" s="4">
        <v>-32020.38</v>
      </c>
      <c r="F306" t="s">
        <v>49</v>
      </c>
      <c r="G306" t="s">
        <v>100</v>
      </c>
      <c r="H306">
        <v>0</v>
      </c>
      <c r="I306">
        <v>0</v>
      </c>
      <c r="J306" t="s">
        <v>109</v>
      </c>
      <c r="K306" t="s">
        <v>113</v>
      </c>
      <c r="L306" t="str">
        <f t="shared" si="19"/>
        <v>Income from continuing operations</v>
      </c>
      <c r="M306" t="str">
        <f t="shared" si="20"/>
        <v>Other income</v>
      </c>
      <c r="N306" t="str">
        <f t="shared" si="21"/>
        <v>Other income</v>
      </c>
      <c r="O306" t="str">
        <f t="shared" si="22"/>
        <v>Other income</v>
      </c>
      <c r="P306" t="str">
        <f t="shared" si="23"/>
        <v>Sales and service income/publications</v>
      </c>
    </row>
    <row r="307" spans="2:16" ht="15" customHeight="1">
      <c r="B307" t="str">
        <f aca="true" t="shared" si="24" ref="B307:B370">IF(ISBLANK(C307),"Header","Detail")</f>
        <v>Detail</v>
      </c>
      <c r="C307" t="s">
        <v>599</v>
      </c>
      <c r="D307" s="4">
        <v>0</v>
      </c>
      <c r="E307" s="4">
        <v>0</v>
      </c>
      <c r="F307" t="s">
        <v>44</v>
      </c>
      <c r="G307" t="s">
        <v>100</v>
      </c>
      <c r="H307">
        <v>0</v>
      </c>
      <c r="I307">
        <v>0</v>
      </c>
      <c r="J307" t="s">
        <v>109</v>
      </c>
      <c r="K307" t="s">
        <v>113</v>
      </c>
      <c r="L307" t="str">
        <f aca="true" t="shared" si="25" ref="L307:L370">IF(G307=0,M307,G307)</f>
        <v>Income from continuing operations</v>
      </c>
      <c r="M307" t="str">
        <f aca="true" t="shared" si="26" ref="M307:M370">IF(H307=0,N307,H307)</f>
        <v>Other income</v>
      </c>
      <c r="N307" t="str">
        <f aca="true" t="shared" si="27" ref="N307:N370">IF(I307=0,O307,I307)</f>
        <v>Other income</v>
      </c>
      <c r="O307" t="str">
        <f aca="true" t="shared" si="28" ref="O307:O370">IF(J307=0,P307,J307)</f>
        <v>Other income</v>
      </c>
      <c r="P307" t="str">
        <f aca="true" t="shared" si="29" ref="P307:P370">+K307</f>
        <v>Sales and service income/publications</v>
      </c>
    </row>
    <row r="308" spans="2:16" ht="15" customHeight="1">
      <c r="B308" t="str">
        <f t="shared" si="24"/>
        <v>Detail</v>
      </c>
      <c r="C308" t="s">
        <v>263</v>
      </c>
      <c r="D308" s="4">
        <v>-4200.03</v>
      </c>
      <c r="E308" s="4">
        <v>-38522.15</v>
      </c>
      <c r="F308" t="s">
        <v>49</v>
      </c>
      <c r="G308" t="s">
        <v>100</v>
      </c>
      <c r="H308">
        <v>0</v>
      </c>
      <c r="I308">
        <v>0</v>
      </c>
      <c r="J308" t="s">
        <v>109</v>
      </c>
      <c r="K308" t="s">
        <v>113</v>
      </c>
      <c r="L308" t="str">
        <f t="shared" si="25"/>
        <v>Income from continuing operations</v>
      </c>
      <c r="M308" t="str">
        <f t="shared" si="26"/>
        <v>Other income</v>
      </c>
      <c r="N308" t="str">
        <f t="shared" si="27"/>
        <v>Other income</v>
      </c>
      <c r="O308" t="str">
        <f t="shared" si="28"/>
        <v>Other income</v>
      </c>
      <c r="P308" t="str">
        <f t="shared" si="29"/>
        <v>Sales and service income/publications</v>
      </c>
    </row>
    <row r="309" spans="2:16" ht="15" customHeight="1">
      <c r="B309" t="str">
        <f t="shared" si="24"/>
        <v>Detail</v>
      </c>
      <c r="C309" t="s">
        <v>600</v>
      </c>
      <c r="D309" s="4">
        <v>-27600</v>
      </c>
      <c r="E309" s="4">
        <v>-112159.66</v>
      </c>
      <c r="F309" t="s">
        <v>49</v>
      </c>
      <c r="G309" t="s">
        <v>100</v>
      </c>
      <c r="H309">
        <v>0</v>
      </c>
      <c r="I309">
        <v>0</v>
      </c>
      <c r="J309" t="s">
        <v>109</v>
      </c>
      <c r="K309" t="s">
        <v>113</v>
      </c>
      <c r="L309" t="str">
        <f t="shared" si="25"/>
        <v>Income from continuing operations</v>
      </c>
      <c r="M309" t="str">
        <f t="shared" si="26"/>
        <v>Other income</v>
      </c>
      <c r="N309" t="str">
        <f t="shared" si="27"/>
        <v>Other income</v>
      </c>
      <c r="O309" t="str">
        <f t="shared" si="28"/>
        <v>Other income</v>
      </c>
      <c r="P309" t="str">
        <f t="shared" si="29"/>
        <v>Sales and service income/publications</v>
      </c>
    </row>
    <row r="310" spans="2:16" ht="15" customHeight="1">
      <c r="B310" t="str">
        <f t="shared" si="24"/>
        <v>Detail</v>
      </c>
      <c r="C310" t="s">
        <v>601</v>
      </c>
      <c r="D310" s="4">
        <v>0</v>
      </c>
      <c r="E310" s="4">
        <v>0</v>
      </c>
      <c r="F310" t="s">
        <v>49</v>
      </c>
      <c r="G310" t="s">
        <v>100</v>
      </c>
      <c r="H310">
        <v>0</v>
      </c>
      <c r="I310">
        <v>0</v>
      </c>
      <c r="J310" t="s">
        <v>109</v>
      </c>
      <c r="K310" t="s">
        <v>113</v>
      </c>
      <c r="L310" t="str">
        <f t="shared" si="25"/>
        <v>Income from continuing operations</v>
      </c>
      <c r="M310" t="str">
        <f t="shared" si="26"/>
        <v>Other income</v>
      </c>
      <c r="N310" t="str">
        <f t="shared" si="27"/>
        <v>Other income</v>
      </c>
      <c r="O310" t="str">
        <f t="shared" si="28"/>
        <v>Other income</v>
      </c>
      <c r="P310" t="str">
        <f t="shared" si="29"/>
        <v>Sales and service income/publications</v>
      </c>
    </row>
    <row r="311" spans="2:16" ht="15" customHeight="1">
      <c r="B311" t="str">
        <f t="shared" si="24"/>
        <v>Detail</v>
      </c>
      <c r="C311" t="s">
        <v>602</v>
      </c>
      <c r="D311" s="4">
        <v>-587092.18</v>
      </c>
      <c r="E311" s="4">
        <v>-1624321.24</v>
      </c>
      <c r="F311" t="s">
        <v>49</v>
      </c>
      <c r="G311" t="s">
        <v>100</v>
      </c>
      <c r="H311">
        <v>0</v>
      </c>
      <c r="I311">
        <v>0</v>
      </c>
      <c r="J311" t="s">
        <v>109</v>
      </c>
      <c r="K311" t="s">
        <v>113</v>
      </c>
      <c r="L311" t="str">
        <f t="shared" si="25"/>
        <v>Income from continuing operations</v>
      </c>
      <c r="M311" t="str">
        <f t="shared" si="26"/>
        <v>Other income</v>
      </c>
      <c r="N311" t="str">
        <f t="shared" si="27"/>
        <v>Other income</v>
      </c>
      <c r="O311" t="str">
        <f t="shared" si="28"/>
        <v>Other income</v>
      </c>
      <c r="P311" t="str">
        <f t="shared" si="29"/>
        <v>Sales and service income/publications</v>
      </c>
    </row>
    <row r="312" spans="2:16" ht="15" customHeight="1">
      <c r="B312" t="str">
        <f t="shared" si="24"/>
        <v>Detail</v>
      </c>
      <c r="C312" t="s">
        <v>114</v>
      </c>
      <c r="D312" s="4">
        <v>-1257833.9</v>
      </c>
      <c r="E312" s="4">
        <v>-1621173.81</v>
      </c>
      <c r="F312" t="s">
        <v>49</v>
      </c>
      <c r="G312" t="s">
        <v>100</v>
      </c>
      <c r="H312">
        <v>0</v>
      </c>
      <c r="I312">
        <v>0</v>
      </c>
      <c r="J312" t="s">
        <v>109</v>
      </c>
      <c r="K312" t="s">
        <v>113</v>
      </c>
      <c r="L312" t="str">
        <f t="shared" si="25"/>
        <v>Income from continuing operations</v>
      </c>
      <c r="M312" t="str">
        <f t="shared" si="26"/>
        <v>Other income</v>
      </c>
      <c r="N312" t="str">
        <f t="shared" si="27"/>
        <v>Other income</v>
      </c>
      <c r="O312" t="str">
        <f t="shared" si="28"/>
        <v>Other income</v>
      </c>
      <c r="P312" t="str">
        <f t="shared" si="29"/>
        <v>Sales and service income/publications</v>
      </c>
    </row>
    <row r="313" spans="2:16" ht="15" customHeight="1">
      <c r="B313" t="str">
        <f t="shared" si="24"/>
        <v>Detail</v>
      </c>
      <c r="C313" t="s">
        <v>603</v>
      </c>
      <c r="D313" s="4">
        <v>-9897.49</v>
      </c>
      <c r="E313" s="4">
        <v>-8469.18</v>
      </c>
      <c r="F313" t="s">
        <v>49</v>
      </c>
      <c r="G313" t="s">
        <v>100</v>
      </c>
      <c r="H313">
        <v>0</v>
      </c>
      <c r="I313">
        <v>0</v>
      </c>
      <c r="J313" t="s">
        <v>109</v>
      </c>
      <c r="K313" t="s">
        <v>113</v>
      </c>
      <c r="L313" t="str">
        <f t="shared" si="25"/>
        <v>Income from continuing operations</v>
      </c>
      <c r="M313" t="str">
        <f t="shared" si="26"/>
        <v>Other income</v>
      </c>
      <c r="N313" t="str">
        <f t="shared" si="27"/>
        <v>Other income</v>
      </c>
      <c r="O313" t="str">
        <f t="shared" si="28"/>
        <v>Other income</v>
      </c>
      <c r="P313" t="str">
        <f t="shared" si="29"/>
        <v>Sales and service income/publications</v>
      </c>
    </row>
    <row r="314" spans="2:16" ht="15" customHeight="1">
      <c r="B314" t="str">
        <f t="shared" si="24"/>
        <v>Detail</v>
      </c>
      <c r="C314" t="s">
        <v>604</v>
      </c>
      <c r="D314" s="4">
        <v>0</v>
      </c>
      <c r="E314" s="4">
        <v>-10505</v>
      </c>
      <c r="F314" t="s">
        <v>49</v>
      </c>
      <c r="G314" t="s">
        <v>100</v>
      </c>
      <c r="H314">
        <v>0</v>
      </c>
      <c r="I314">
        <v>0</v>
      </c>
      <c r="J314" t="s">
        <v>109</v>
      </c>
      <c r="K314" t="s">
        <v>113</v>
      </c>
      <c r="L314" t="str">
        <f t="shared" si="25"/>
        <v>Income from continuing operations</v>
      </c>
      <c r="M314" t="str">
        <f t="shared" si="26"/>
        <v>Other income</v>
      </c>
      <c r="N314" t="str">
        <f t="shared" si="27"/>
        <v>Other income</v>
      </c>
      <c r="O314" t="str">
        <f t="shared" si="28"/>
        <v>Other income</v>
      </c>
      <c r="P314" t="str">
        <f t="shared" si="29"/>
        <v>Sales and service income/publications</v>
      </c>
    </row>
    <row r="315" spans="2:16" ht="15" customHeight="1">
      <c r="B315" t="str">
        <f t="shared" si="24"/>
        <v>Detail</v>
      </c>
      <c r="C315" t="s">
        <v>605</v>
      </c>
      <c r="D315" s="4">
        <v>-21500</v>
      </c>
      <c r="E315" s="4">
        <v>-73500.02</v>
      </c>
      <c r="F315" t="s">
        <v>49</v>
      </c>
      <c r="G315" t="s">
        <v>100</v>
      </c>
      <c r="H315">
        <v>0</v>
      </c>
      <c r="I315">
        <v>0</v>
      </c>
      <c r="J315" t="s">
        <v>109</v>
      </c>
      <c r="K315" t="s">
        <v>113</v>
      </c>
      <c r="L315" t="str">
        <f t="shared" si="25"/>
        <v>Income from continuing operations</v>
      </c>
      <c r="M315" t="str">
        <f t="shared" si="26"/>
        <v>Other income</v>
      </c>
      <c r="N315" t="str">
        <f t="shared" si="27"/>
        <v>Other income</v>
      </c>
      <c r="O315" t="str">
        <f t="shared" si="28"/>
        <v>Other income</v>
      </c>
      <c r="P315" t="str">
        <f t="shared" si="29"/>
        <v>Sales and service income/publications</v>
      </c>
    </row>
    <row r="316" spans="2:16" ht="15" customHeight="1">
      <c r="B316" t="str">
        <f t="shared" si="24"/>
        <v>Detail</v>
      </c>
      <c r="C316" t="s">
        <v>606</v>
      </c>
      <c r="D316" s="4">
        <v>0</v>
      </c>
      <c r="E316" s="4">
        <v>0</v>
      </c>
      <c r="F316" t="s">
        <v>44</v>
      </c>
      <c r="G316" t="s">
        <v>100</v>
      </c>
      <c r="H316">
        <v>0</v>
      </c>
      <c r="I316">
        <v>0</v>
      </c>
      <c r="J316" t="s">
        <v>109</v>
      </c>
      <c r="K316" t="s">
        <v>113</v>
      </c>
      <c r="L316" t="str">
        <f t="shared" si="25"/>
        <v>Income from continuing operations</v>
      </c>
      <c r="M316" t="str">
        <f t="shared" si="26"/>
        <v>Other income</v>
      </c>
      <c r="N316" t="str">
        <f t="shared" si="27"/>
        <v>Other income</v>
      </c>
      <c r="O316" t="str">
        <f t="shared" si="28"/>
        <v>Other income</v>
      </c>
      <c r="P316" t="str">
        <f t="shared" si="29"/>
        <v>Sales and service income/publications</v>
      </c>
    </row>
    <row r="317" spans="2:16" ht="15" customHeight="1">
      <c r="B317" t="str">
        <f t="shared" si="24"/>
        <v>Detail</v>
      </c>
      <c r="C317" t="s">
        <v>607</v>
      </c>
      <c r="D317" s="4">
        <v>-23320</v>
      </c>
      <c r="E317" s="4">
        <v>0</v>
      </c>
      <c r="F317" t="s">
        <v>49</v>
      </c>
      <c r="G317" t="s">
        <v>100</v>
      </c>
      <c r="H317">
        <v>0</v>
      </c>
      <c r="I317">
        <v>0</v>
      </c>
      <c r="J317" t="s">
        <v>109</v>
      </c>
      <c r="K317" t="s">
        <v>113</v>
      </c>
      <c r="L317" t="str">
        <f t="shared" si="25"/>
        <v>Income from continuing operations</v>
      </c>
      <c r="M317" t="str">
        <f t="shared" si="26"/>
        <v>Other income</v>
      </c>
      <c r="N317" t="str">
        <f t="shared" si="27"/>
        <v>Other income</v>
      </c>
      <c r="O317" t="str">
        <f t="shared" si="28"/>
        <v>Other income</v>
      </c>
      <c r="P317" t="str">
        <f t="shared" si="29"/>
        <v>Sales and service income/publications</v>
      </c>
    </row>
    <row r="318" spans="2:16" ht="15" customHeight="1">
      <c r="B318" t="str">
        <f t="shared" si="24"/>
        <v>Detail</v>
      </c>
      <c r="C318" t="s">
        <v>749</v>
      </c>
      <c r="D318" s="4">
        <v>728.78</v>
      </c>
      <c r="E318" s="4">
        <v>0</v>
      </c>
      <c r="F318" t="s">
        <v>49</v>
      </c>
      <c r="G318" t="s">
        <v>100</v>
      </c>
      <c r="H318">
        <v>0</v>
      </c>
      <c r="I318">
        <v>0</v>
      </c>
      <c r="J318" t="s">
        <v>109</v>
      </c>
      <c r="K318" t="s">
        <v>113</v>
      </c>
      <c r="L318" t="str">
        <f t="shared" si="25"/>
        <v>Income from continuing operations</v>
      </c>
      <c r="M318" t="str">
        <f t="shared" si="26"/>
        <v>Other income</v>
      </c>
      <c r="N318" t="str">
        <f t="shared" si="27"/>
        <v>Other income</v>
      </c>
      <c r="O318" t="str">
        <f t="shared" si="28"/>
        <v>Other income</v>
      </c>
      <c r="P318" t="str">
        <f t="shared" si="29"/>
        <v>Sales and service income/publications</v>
      </c>
    </row>
    <row r="319" spans="2:16" ht="15" customHeight="1">
      <c r="B319" t="str">
        <f t="shared" si="24"/>
        <v>Detail</v>
      </c>
      <c r="C319" t="s">
        <v>115</v>
      </c>
      <c r="D319" s="4">
        <v>-314287.52</v>
      </c>
      <c r="E319" s="4">
        <v>-42089.63</v>
      </c>
      <c r="F319" t="s">
        <v>49</v>
      </c>
      <c r="G319" t="s">
        <v>100</v>
      </c>
      <c r="H319">
        <v>0</v>
      </c>
      <c r="I319">
        <v>0</v>
      </c>
      <c r="J319" t="s">
        <v>109</v>
      </c>
      <c r="K319" t="s">
        <v>116</v>
      </c>
      <c r="L319" t="str">
        <f t="shared" si="25"/>
        <v>Income from continuing operations</v>
      </c>
      <c r="M319" t="str">
        <f t="shared" si="26"/>
        <v>Other income</v>
      </c>
      <c r="N319" t="str">
        <f t="shared" si="27"/>
        <v>Other income</v>
      </c>
      <c r="O319" t="str">
        <f t="shared" si="28"/>
        <v>Other income</v>
      </c>
      <c r="P319" t="str">
        <f t="shared" si="29"/>
        <v>Insurance recoveries</v>
      </c>
    </row>
    <row r="320" spans="2:16" ht="15" customHeight="1">
      <c r="B320" t="str">
        <f t="shared" si="24"/>
        <v>Detail</v>
      </c>
      <c r="C320" t="s">
        <v>608</v>
      </c>
      <c r="D320" s="4">
        <v>0</v>
      </c>
      <c r="E320" s="4">
        <v>-266157.17</v>
      </c>
      <c r="F320" t="s">
        <v>49</v>
      </c>
      <c r="G320" t="s">
        <v>100</v>
      </c>
      <c r="H320">
        <v>0</v>
      </c>
      <c r="I320">
        <v>0</v>
      </c>
      <c r="J320" t="s">
        <v>109</v>
      </c>
      <c r="K320" t="s">
        <v>609</v>
      </c>
      <c r="L320" t="str">
        <f t="shared" si="25"/>
        <v>Income from continuing operations</v>
      </c>
      <c r="M320" t="str">
        <f t="shared" si="26"/>
        <v>Other income</v>
      </c>
      <c r="N320" t="str">
        <f t="shared" si="27"/>
        <v>Other income</v>
      </c>
      <c r="O320" t="str">
        <f t="shared" si="28"/>
        <v>Other income</v>
      </c>
      <c r="P320" t="str">
        <f t="shared" si="29"/>
        <v>Amortisation of deferred income</v>
      </c>
    </row>
    <row r="321" spans="2:16" ht="15" customHeight="1">
      <c r="B321" t="str">
        <f t="shared" si="24"/>
        <v>Detail</v>
      </c>
      <c r="C321" t="s">
        <v>610</v>
      </c>
      <c r="D321" s="4">
        <v>412000</v>
      </c>
      <c r="E321" s="4">
        <v>651452</v>
      </c>
      <c r="F321" t="s">
        <v>49</v>
      </c>
      <c r="G321" t="s">
        <v>100</v>
      </c>
      <c r="H321">
        <v>0</v>
      </c>
      <c r="I321">
        <v>0</v>
      </c>
      <c r="J321" t="s">
        <v>109</v>
      </c>
      <c r="K321" t="s">
        <v>264</v>
      </c>
      <c r="L321" t="str">
        <f t="shared" si="25"/>
        <v>Income from continuing operations</v>
      </c>
      <c r="M321" t="str">
        <f t="shared" si="26"/>
        <v>Other income</v>
      </c>
      <c r="N321" t="str">
        <f t="shared" si="27"/>
        <v>Other income</v>
      </c>
      <c r="O321" t="str">
        <f t="shared" si="28"/>
        <v>Other income</v>
      </c>
      <c r="P321" t="str">
        <f t="shared" si="29"/>
        <v>Inter-entity charges</v>
      </c>
    </row>
    <row r="322" spans="2:16" ht="15" customHeight="1">
      <c r="B322" t="str">
        <f t="shared" si="24"/>
        <v>Detail</v>
      </c>
      <c r="C322" t="s">
        <v>750</v>
      </c>
      <c r="D322" s="4">
        <v>0</v>
      </c>
      <c r="E322" s="4">
        <v>0</v>
      </c>
      <c r="F322" t="s">
        <v>49</v>
      </c>
      <c r="G322" t="s">
        <v>100</v>
      </c>
      <c r="H322">
        <v>0</v>
      </c>
      <c r="I322">
        <v>0</v>
      </c>
      <c r="J322" t="s">
        <v>109</v>
      </c>
      <c r="K322" t="s">
        <v>264</v>
      </c>
      <c r="L322" t="str">
        <f t="shared" si="25"/>
        <v>Income from continuing operations</v>
      </c>
      <c r="M322" t="str">
        <f t="shared" si="26"/>
        <v>Other income</v>
      </c>
      <c r="N322" t="str">
        <f t="shared" si="27"/>
        <v>Other income</v>
      </c>
      <c r="O322" t="str">
        <f t="shared" si="28"/>
        <v>Other income</v>
      </c>
      <c r="P322" t="str">
        <f t="shared" si="29"/>
        <v>Inter-entity charges</v>
      </c>
    </row>
    <row r="323" spans="2:16" ht="15" customHeight="1">
      <c r="B323" t="str">
        <f t="shared" si="24"/>
        <v>Detail</v>
      </c>
      <c r="C323" t="s">
        <v>611</v>
      </c>
      <c r="D323" s="4">
        <v>0</v>
      </c>
      <c r="E323" s="4">
        <v>0</v>
      </c>
      <c r="F323" t="s">
        <v>49</v>
      </c>
      <c r="G323" t="s">
        <v>100</v>
      </c>
      <c r="H323">
        <v>0</v>
      </c>
      <c r="I323">
        <v>0</v>
      </c>
      <c r="J323" t="s">
        <v>109</v>
      </c>
      <c r="K323" t="s">
        <v>264</v>
      </c>
      <c r="L323" t="str">
        <f t="shared" si="25"/>
        <v>Income from continuing operations</v>
      </c>
      <c r="M323" t="str">
        <f t="shared" si="26"/>
        <v>Other income</v>
      </c>
      <c r="N323" t="str">
        <f t="shared" si="27"/>
        <v>Other income</v>
      </c>
      <c r="O323" t="str">
        <f t="shared" si="28"/>
        <v>Other income</v>
      </c>
      <c r="P323" t="str">
        <f t="shared" si="29"/>
        <v>Inter-entity charges</v>
      </c>
    </row>
    <row r="324" spans="2:16" ht="15" customHeight="1">
      <c r="B324" t="str">
        <f t="shared" si="24"/>
        <v>Detail</v>
      </c>
      <c r="C324" t="s">
        <v>612</v>
      </c>
      <c r="D324" s="4">
        <v>1253584</v>
      </c>
      <c r="E324" s="4">
        <v>654192</v>
      </c>
      <c r="F324" t="s">
        <v>49</v>
      </c>
      <c r="G324" t="s">
        <v>100</v>
      </c>
      <c r="H324">
        <v>0</v>
      </c>
      <c r="I324">
        <v>0</v>
      </c>
      <c r="J324" t="s">
        <v>109</v>
      </c>
      <c r="K324" t="s">
        <v>264</v>
      </c>
      <c r="L324" t="str">
        <f t="shared" si="25"/>
        <v>Income from continuing operations</v>
      </c>
      <c r="M324" t="str">
        <f t="shared" si="26"/>
        <v>Other income</v>
      </c>
      <c r="N324" t="str">
        <f t="shared" si="27"/>
        <v>Other income</v>
      </c>
      <c r="O324" t="str">
        <f t="shared" si="28"/>
        <v>Other income</v>
      </c>
      <c r="P324" t="str">
        <f t="shared" si="29"/>
        <v>Inter-entity charges</v>
      </c>
    </row>
    <row r="325" spans="2:16" ht="15" customHeight="1">
      <c r="B325" t="str">
        <f t="shared" si="24"/>
        <v>Detail</v>
      </c>
      <c r="C325" t="s">
        <v>613</v>
      </c>
      <c r="D325" s="4">
        <v>-7500</v>
      </c>
      <c r="E325" s="4">
        <v>0</v>
      </c>
      <c r="F325" t="s">
        <v>49</v>
      </c>
      <c r="G325" t="s">
        <v>100</v>
      </c>
      <c r="H325">
        <v>0</v>
      </c>
      <c r="I325">
        <v>0</v>
      </c>
      <c r="J325" t="s">
        <v>109</v>
      </c>
      <c r="K325" t="s">
        <v>264</v>
      </c>
      <c r="L325" t="str">
        <f t="shared" si="25"/>
        <v>Income from continuing operations</v>
      </c>
      <c r="M325" t="str">
        <f t="shared" si="26"/>
        <v>Other income</v>
      </c>
      <c r="N325" t="str">
        <f t="shared" si="27"/>
        <v>Other income</v>
      </c>
      <c r="O325" t="str">
        <f t="shared" si="28"/>
        <v>Other income</v>
      </c>
      <c r="P325" t="str">
        <f t="shared" si="29"/>
        <v>Inter-entity charges</v>
      </c>
    </row>
    <row r="326" spans="2:16" ht="15" customHeight="1">
      <c r="B326" t="str">
        <f t="shared" si="24"/>
        <v>Detail</v>
      </c>
      <c r="C326" t="s">
        <v>265</v>
      </c>
      <c r="D326" s="4">
        <v>1970.46</v>
      </c>
      <c r="E326" s="4">
        <v>54027.62</v>
      </c>
      <c r="F326" t="s">
        <v>49</v>
      </c>
      <c r="G326" t="s">
        <v>100</v>
      </c>
      <c r="H326">
        <v>0</v>
      </c>
      <c r="I326">
        <v>0</v>
      </c>
      <c r="J326" t="s">
        <v>109</v>
      </c>
      <c r="K326" t="s">
        <v>264</v>
      </c>
      <c r="L326" t="str">
        <f t="shared" si="25"/>
        <v>Income from continuing operations</v>
      </c>
      <c r="M326" t="str">
        <f t="shared" si="26"/>
        <v>Other income</v>
      </c>
      <c r="N326" t="str">
        <f t="shared" si="27"/>
        <v>Other income</v>
      </c>
      <c r="O326" t="str">
        <f t="shared" si="28"/>
        <v>Other income</v>
      </c>
      <c r="P326" t="str">
        <f t="shared" si="29"/>
        <v>Inter-entity charges</v>
      </c>
    </row>
    <row r="327" spans="2:16" ht="15" customHeight="1">
      <c r="B327" t="str">
        <f t="shared" si="24"/>
        <v>Detail</v>
      </c>
      <c r="C327" t="s">
        <v>266</v>
      </c>
      <c r="D327" s="4">
        <v>1229897</v>
      </c>
      <c r="E327" s="4">
        <v>100320.69</v>
      </c>
      <c r="F327" t="s">
        <v>49</v>
      </c>
      <c r="G327" t="s">
        <v>100</v>
      </c>
      <c r="H327">
        <v>0</v>
      </c>
      <c r="I327">
        <v>0</v>
      </c>
      <c r="J327" t="s">
        <v>109</v>
      </c>
      <c r="K327" t="s">
        <v>264</v>
      </c>
      <c r="L327" t="str">
        <f t="shared" si="25"/>
        <v>Income from continuing operations</v>
      </c>
      <c r="M327" t="str">
        <f t="shared" si="26"/>
        <v>Other income</v>
      </c>
      <c r="N327" t="str">
        <f t="shared" si="27"/>
        <v>Other income</v>
      </c>
      <c r="O327" t="str">
        <f t="shared" si="28"/>
        <v>Other income</v>
      </c>
      <c r="P327" t="str">
        <f t="shared" si="29"/>
        <v>Inter-entity charges</v>
      </c>
    </row>
    <row r="328" spans="2:16" ht="15" customHeight="1">
      <c r="B328" t="str">
        <f t="shared" si="24"/>
        <v>Detail</v>
      </c>
      <c r="C328" t="s">
        <v>614</v>
      </c>
      <c r="D328" s="4">
        <v>0</v>
      </c>
      <c r="E328" s="4">
        <v>0</v>
      </c>
      <c r="F328" t="s">
        <v>44</v>
      </c>
      <c r="G328" t="s">
        <v>100</v>
      </c>
      <c r="H328">
        <v>0</v>
      </c>
      <c r="I328">
        <v>0</v>
      </c>
      <c r="J328" t="s">
        <v>109</v>
      </c>
      <c r="K328" t="s">
        <v>264</v>
      </c>
      <c r="L328" t="str">
        <f t="shared" si="25"/>
        <v>Income from continuing operations</v>
      </c>
      <c r="M328" t="str">
        <f t="shared" si="26"/>
        <v>Other income</v>
      </c>
      <c r="N328" t="str">
        <f t="shared" si="27"/>
        <v>Other income</v>
      </c>
      <c r="O328" t="str">
        <f t="shared" si="28"/>
        <v>Other income</v>
      </c>
      <c r="P328" t="str">
        <f t="shared" si="29"/>
        <v>Inter-entity charges</v>
      </c>
    </row>
    <row r="329" spans="2:16" ht="15" customHeight="1">
      <c r="B329" t="str">
        <f t="shared" si="24"/>
        <v>Detail</v>
      </c>
      <c r="C329" t="s">
        <v>615</v>
      </c>
      <c r="D329" s="4">
        <v>-28739.51</v>
      </c>
      <c r="E329" s="4">
        <v>-24622.05</v>
      </c>
      <c r="F329" t="s">
        <v>49</v>
      </c>
      <c r="G329" t="s">
        <v>100</v>
      </c>
      <c r="H329">
        <v>0</v>
      </c>
      <c r="I329">
        <v>0</v>
      </c>
      <c r="J329" t="s">
        <v>117</v>
      </c>
      <c r="K329" t="s">
        <v>118</v>
      </c>
      <c r="L329" t="str">
        <f t="shared" si="25"/>
        <v>Income from continuing operations</v>
      </c>
      <c r="M329" t="str">
        <f t="shared" si="26"/>
        <v>Gains on disposal of assets</v>
      </c>
      <c r="N329" t="str">
        <f t="shared" si="27"/>
        <v>Gains on disposal of assets</v>
      </c>
      <c r="O329" t="str">
        <f t="shared" si="28"/>
        <v>Gains on disposal of assets</v>
      </c>
      <c r="P329" t="str">
        <f t="shared" si="29"/>
        <v>Net gain on disposal of property, plant and equipment</v>
      </c>
    </row>
    <row r="330" spans="2:16" ht="15" customHeight="1">
      <c r="B330" t="str">
        <f t="shared" si="24"/>
        <v>Detail</v>
      </c>
      <c r="C330" t="s">
        <v>119</v>
      </c>
      <c r="D330" s="4">
        <v>2874.83</v>
      </c>
      <c r="E330" s="4">
        <v>-237.87</v>
      </c>
      <c r="F330" t="s">
        <v>49</v>
      </c>
      <c r="G330" t="s">
        <v>100</v>
      </c>
      <c r="H330">
        <v>0</v>
      </c>
      <c r="I330">
        <v>0</v>
      </c>
      <c r="J330" t="s">
        <v>117</v>
      </c>
      <c r="K330" t="s">
        <v>118</v>
      </c>
      <c r="L330" t="str">
        <f t="shared" si="25"/>
        <v>Income from continuing operations</v>
      </c>
      <c r="M330" t="str">
        <f t="shared" si="26"/>
        <v>Gains on disposal of assets</v>
      </c>
      <c r="N330" t="str">
        <f t="shared" si="27"/>
        <v>Gains on disposal of assets</v>
      </c>
      <c r="O330" t="str">
        <f t="shared" si="28"/>
        <v>Gains on disposal of assets</v>
      </c>
      <c r="P330" t="str">
        <f t="shared" si="29"/>
        <v>Net gain on disposal of property, plant and equipment</v>
      </c>
    </row>
    <row r="331" spans="2:16" ht="15" customHeight="1">
      <c r="B331" t="str">
        <f t="shared" si="24"/>
        <v>Detail</v>
      </c>
      <c r="C331" t="s">
        <v>616</v>
      </c>
      <c r="D331" s="4">
        <v>-1253.72</v>
      </c>
      <c r="E331" s="4">
        <v>-2070.6</v>
      </c>
      <c r="F331" t="s">
        <v>49</v>
      </c>
      <c r="G331" t="s">
        <v>100</v>
      </c>
      <c r="H331">
        <v>0</v>
      </c>
      <c r="I331">
        <v>0</v>
      </c>
      <c r="J331" t="s">
        <v>117</v>
      </c>
      <c r="K331" t="s">
        <v>118</v>
      </c>
      <c r="L331" t="str">
        <f t="shared" si="25"/>
        <v>Income from continuing operations</v>
      </c>
      <c r="M331" t="str">
        <f t="shared" si="26"/>
        <v>Gains on disposal of assets</v>
      </c>
      <c r="N331" t="str">
        <f t="shared" si="27"/>
        <v>Gains on disposal of assets</v>
      </c>
      <c r="O331" t="str">
        <f t="shared" si="28"/>
        <v>Gains on disposal of assets</v>
      </c>
      <c r="P331" t="str">
        <f t="shared" si="29"/>
        <v>Net gain on disposal of property, plant and equipment</v>
      </c>
    </row>
    <row r="332" spans="1:16" s="6" customFormat="1" ht="15" customHeight="1">
      <c r="A332"/>
      <c r="B332" t="str">
        <f t="shared" si="24"/>
        <v>Detail</v>
      </c>
      <c r="C332" t="s">
        <v>617</v>
      </c>
      <c r="D332" s="4">
        <v>1002.08</v>
      </c>
      <c r="E332" s="4">
        <v>2070.6</v>
      </c>
      <c r="F332" t="s">
        <v>49</v>
      </c>
      <c r="G332" t="s">
        <v>100</v>
      </c>
      <c r="H332">
        <v>0</v>
      </c>
      <c r="I332">
        <v>0</v>
      </c>
      <c r="J332" t="s">
        <v>117</v>
      </c>
      <c r="K332" t="s">
        <v>118</v>
      </c>
      <c r="L332" t="str">
        <f t="shared" si="25"/>
        <v>Income from continuing operations</v>
      </c>
      <c r="M332" t="str">
        <f t="shared" si="26"/>
        <v>Gains on disposal of assets</v>
      </c>
      <c r="N332" t="str">
        <f t="shared" si="27"/>
        <v>Gains on disposal of assets</v>
      </c>
      <c r="O332" t="str">
        <f t="shared" si="28"/>
        <v>Gains on disposal of assets</v>
      </c>
      <c r="P332" t="str">
        <f t="shared" si="29"/>
        <v>Net gain on disposal of property, plant and equipment</v>
      </c>
    </row>
    <row r="333" spans="1:16" s="6" customFormat="1" ht="15" customHeight="1">
      <c r="A333"/>
      <c r="B333" t="str">
        <f t="shared" si="24"/>
        <v>Detail</v>
      </c>
      <c r="C333" t="s">
        <v>618</v>
      </c>
      <c r="D333" s="4">
        <v>420851</v>
      </c>
      <c r="E333" s="4">
        <v>7446793.6</v>
      </c>
      <c r="F333" t="s">
        <v>49</v>
      </c>
      <c r="G333" t="s">
        <v>100</v>
      </c>
      <c r="H333">
        <v>0</v>
      </c>
      <c r="I333" t="s">
        <v>619</v>
      </c>
      <c r="J333" t="s">
        <v>620</v>
      </c>
      <c r="K333" t="s">
        <v>621</v>
      </c>
      <c r="L333" t="str">
        <f t="shared" si="25"/>
        <v>Income from continuing operations</v>
      </c>
      <c r="M333" t="str">
        <f t="shared" si="26"/>
        <v>HELP - Australian Government payments</v>
      </c>
      <c r="N333" t="str">
        <f t="shared" si="27"/>
        <v>HELP - Australian Government payments</v>
      </c>
      <c r="O333" t="str">
        <f t="shared" si="28"/>
        <v>HECS-HELP</v>
      </c>
      <c r="P333" t="str">
        <f t="shared" si="29"/>
        <v>HECS- HELP</v>
      </c>
    </row>
    <row r="334" spans="1:16" s="6" customFormat="1" ht="15" customHeight="1">
      <c r="A334"/>
      <c r="B334" t="str">
        <f t="shared" si="24"/>
        <v>Detail</v>
      </c>
      <c r="C334" t="s">
        <v>622</v>
      </c>
      <c r="D334" s="4">
        <v>-2317594</v>
      </c>
      <c r="E334" s="4">
        <v>-52437743.99</v>
      </c>
      <c r="F334" t="s">
        <v>49</v>
      </c>
      <c r="G334" t="s">
        <v>100</v>
      </c>
      <c r="H334">
        <v>0</v>
      </c>
      <c r="I334" t="s">
        <v>619</v>
      </c>
      <c r="J334" t="s">
        <v>620</v>
      </c>
      <c r="K334" t="s">
        <v>621</v>
      </c>
      <c r="L334" t="str">
        <f t="shared" si="25"/>
        <v>Income from continuing operations</v>
      </c>
      <c r="M334" t="str">
        <f t="shared" si="26"/>
        <v>HELP - Australian Government payments</v>
      </c>
      <c r="N334" t="str">
        <f t="shared" si="27"/>
        <v>HELP - Australian Government payments</v>
      </c>
      <c r="O334" t="str">
        <f t="shared" si="28"/>
        <v>HECS-HELP</v>
      </c>
      <c r="P334" t="str">
        <f t="shared" si="29"/>
        <v>HECS- HELP</v>
      </c>
    </row>
    <row r="335" spans="1:16" s="6" customFormat="1" ht="15" customHeight="1">
      <c r="A335"/>
      <c r="B335" t="str">
        <f t="shared" si="24"/>
        <v>Detail</v>
      </c>
      <c r="C335" t="s">
        <v>623</v>
      </c>
      <c r="D335" s="4">
        <v>-74977</v>
      </c>
      <c r="E335" s="4">
        <v>-1274300.75</v>
      </c>
      <c r="F335" t="s">
        <v>49</v>
      </c>
      <c r="G335" t="s">
        <v>100</v>
      </c>
      <c r="H335">
        <v>0</v>
      </c>
      <c r="I335" t="s">
        <v>619</v>
      </c>
      <c r="J335">
        <v>0</v>
      </c>
      <c r="K335" t="s">
        <v>624</v>
      </c>
      <c r="L335" t="str">
        <f t="shared" si="25"/>
        <v>Income from continuing operations</v>
      </c>
      <c r="M335" t="str">
        <f t="shared" si="26"/>
        <v>HELP - Australian Government payments</v>
      </c>
      <c r="N335" t="str">
        <f t="shared" si="27"/>
        <v>HELP - Australian Government payments</v>
      </c>
      <c r="O335" t="str">
        <f t="shared" si="28"/>
        <v>SA-HELP</v>
      </c>
      <c r="P335" t="str">
        <f t="shared" si="29"/>
        <v>SA-HELP</v>
      </c>
    </row>
    <row r="336" spans="2:16" ht="15" customHeight="1">
      <c r="B336" t="str">
        <f t="shared" si="24"/>
        <v>Detail</v>
      </c>
      <c r="C336" t="s">
        <v>625</v>
      </c>
      <c r="D336" s="4">
        <v>-142791</v>
      </c>
      <c r="E336" s="4">
        <v>-3703558</v>
      </c>
      <c r="F336" t="s">
        <v>49</v>
      </c>
      <c r="G336" t="s">
        <v>100</v>
      </c>
      <c r="H336">
        <v>0</v>
      </c>
      <c r="I336" t="s">
        <v>619</v>
      </c>
      <c r="J336" t="s">
        <v>626</v>
      </c>
      <c r="K336" t="s">
        <v>627</v>
      </c>
      <c r="L336" t="str">
        <f t="shared" si="25"/>
        <v>Income from continuing operations</v>
      </c>
      <c r="M336" t="str">
        <f t="shared" si="26"/>
        <v>HELP - Australian Government payments</v>
      </c>
      <c r="N336" t="str">
        <f t="shared" si="27"/>
        <v>HELP - Australian Government payments</v>
      </c>
      <c r="O336" t="str">
        <f t="shared" si="28"/>
        <v>FEE-HELP</v>
      </c>
      <c r="P336" t="str">
        <f t="shared" si="29"/>
        <v>FEE- HELP</v>
      </c>
    </row>
    <row r="337" spans="2:16" ht="15" customHeight="1">
      <c r="B337" t="str">
        <f t="shared" si="24"/>
        <v>Detail</v>
      </c>
      <c r="C337" t="s">
        <v>267</v>
      </c>
      <c r="D337" s="4">
        <v>34394851.17</v>
      </c>
      <c r="E337" s="4">
        <v>46878583.02</v>
      </c>
      <c r="F337" t="s">
        <v>49</v>
      </c>
      <c r="G337" t="s">
        <v>120</v>
      </c>
      <c r="H337">
        <v>0</v>
      </c>
      <c r="I337" t="s">
        <v>121</v>
      </c>
      <c r="J337" t="s">
        <v>122</v>
      </c>
      <c r="K337" t="s">
        <v>123</v>
      </c>
      <c r="L337" t="str">
        <f t="shared" si="25"/>
        <v>Expenses from continuing operations</v>
      </c>
      <c r="M337" t="str">
        <f t="shared" si="26"/>
        <v>Employee related expenses</v>
      </c>
      <c r="N337" t="str">
        <f t="shared" si="27"/>
        <v>Employee related expenses</v>
      </c>
      <c r="O337" t="str">
        <f t="shared" si="28"/>
        <v>Academic</v>
      </c>
      <c r="P337" t="str">
        <f t="shared" si="29"/>
        <v>Salaries</v>
      </c>
    </row>
    <row r="338" spans="2:16" ht="15" customHeight="1">
      <c r="B338" t="str">
        <f t="shared" si="24"/>
        <v>Detail</v>
      </c>
      <c r="C338" t="s">
        <v>268</v>
      </c>
      <c r="D338" s="4">
        <v>4295701.29</v>
      </c>
      <c r="E338" s="4">
        <v>6986406.12</v>
      </c>
      <c r="F338" t="s">
        <v>49</v>
      </c>
      <c r="G338" t="s">
        <v>120</v>
      </c>
      <c r="H338">
        <v>0</v>
      </c>
      <c r="I338" t="s">
        <v>121</v>
      </c>
      <c r="J338" t="s">
        <v>122</v>
      </c>
      <c r="K338" t="s">
        <v>123</v>
      </c>
      <c r="L338" t="str">
        <f t="shared" si="25"/>
        <v>Expenses from continuing operations</v>
      </c>
      <c r="M338" t="str">
        <f t="shared" si="26"/>
        <v>Employee related expenses</v>
      </c>
      <c r="N338" t="str">
        <f t="shared" si="27"/>
        <v>Employee related expenses</v>
      </c>
      <c r="O338" t="str">
        <f t="shared" si="28"/>
        <v>Academic</v>
      </c>
      <c r="P338" t="str">
        <f t="shared" si="29"/>
        <v>Salaries</v>
      </c>
    </row>
    <row r="339" spans="2:16" ht="15" customHeight="1">
      <c r="B339" t="str">
        <f t="shared" si="24"/>
        <v>Detail</v>
      </c>
      <c r="C339" t="s">
        <v>628</v>
      </c>
      <c r="D339" s="4">
        <v>0</v>
      </c>
      <c r="E339" s="4">
        <v>0</v>
      </c>
      <c r="F339" t="s">
        <v>49</v>
      </c>
      <c r="G339" t="s">
        <v>120</v>
      </c>
      <c r="H339">
        <v>0</v>
      </c>
      <c r="I339" t="s">
        <v>121</v>
      </c>
      <c r="J339" t="s">
        <v>122</v>
      </c>
      <c r="K339" t="s">
        <v>123</v>
      </c>
      <c r="L339" t="str">
        <f t="shared" si="25"/>
        <v>Expenses from continuing operations</v>
      </c>
      <c r="M339" t="str">
        <f t="shared" si="26"/>
        <v>Employee related expenses</v>
      </c>
      <c r="N339" t="str">
        <f t="shared" si="27"/>
        <v>Employee related expenses</v>
      </c>
      <c r="O339" t="str">
        <f t="shared" si="28"/>
        <v>Academic</v>
      </c>
      <c r="P339" t="str">
        <f t="shared" si="29"/>
        <v>Salaries</v>
      </c>
    </row>
    <row r="340" spans="2:16" ht="15" customHeight="1">
      <c r="B340" t="str">
        <f t="shared" si="24"/>
        <v>Detail</v>
      </c>
      <c r="C340" t="s">
        <v>124</v>
      </c>
      <c r="D340" s="4">
        <v>597397.42</v>
      </c>
      <c r="E340" s="4">
        <v>881463.92</v>
      </c>
      <c r="F340" t="s">
        <v>49</v>
      </c>
      <c r="G340" t="s">
        <v>120</v>
      </c>
      <c r="H340">
        <v>0</v>
      </c>
      <c r="I340" t="s">
        <v>121</v>
      </c>
      <c r="J340" t="s">
        <v>122</v>
      </c>
      <c r="K340" t="s">
        <v>123</v>
      </c>
      <c r="L340" t="str">
        <f t="shared" si="25"/>
        <v>Expenses from continuing operations</v>
      </c>
      <c r="M340" t="str">
        <f t="shared" si="26"/>
        <v>Employee related expenses</v>
      </c>
      <c r="N340" t="str">
        <f t="shared" si="27"/>
        <v>Employee related expenses</v>
      </c>
      <c r="O340" t="str">
        <f t="shared" si="28"/>
        <v>Academic</v>
      </c>
      <c r="P340" t="str">
        <f t="shared" si="29"/>
        <v>Salaries</v>
      </c>
    </row>
    <row r="341" spans="2:16" ht="15" customHeight="1">
      <c r="B341" t="str">
        <f t="shared" si="24"/>
        <v>Detail</v>
      </c>
      <c r="C341" t="s">
        <v>629</v>
      </c>
      <c r="D341" s="4">
        <v>-330044.82</v>
      </c>
      <c r="E341" s="4">
        <v>5063.97</v>
      </c>
      <c r="F341" t="s">
        <v>49</v>
      </c>
      <c r="G341" t="s">
        <v>120</v>
      </c>
      <c r="H341">
        <v>0</v>
      </c>
      <c r="I341" t="s">
        <v>121</v>
      </c>
      <c r="J341" t="s">
        <v>122</v>
      </c>
      <c r="K341" t="s">
        <v>123</v>
      </c>
      <c r="L341" t="str">
        <f t="shared" si="25"/>
        <v>Expenses from continuing operations</v>
      </c>
      <c r="M341" t="str">
        <f t="shared" si="26"/>
        <v>Employee related expenses</v>
      </c>
      <c r="N341" t="str">
        <f t="shared" si="27"/>
        <v>Employee related expenses</v>
      </c>
      <c r="O341" t="str">
        <f t="shared" si="28"/>
        <v>Academic</v>
      </c>
      <c r="P341" t="str">
        <f t="shared" si="29"/>
        <v>Salaries</v>
      </c>
    </row>
    <row r="342" spans="2:16" ht="15" customHeight="1">
      <c r="B342" t="str">
        <f t="shared" si="24"/>
        <v>Detail</v>
      </c>
      <c r="C342" t="s">
        <v>269</v>
      </c>
      <c r="D342" s="4">
        <v>-5861.44</v>
      </c>
      <c r="E342" s="4">
        <v>-9753.17</v>
      </c>
      <c r="F342" t="s">
        <v>49</v>
      </c>
      <c r="G342" t="s">
        <v>120</v>
      </c>
      <c r="H342">
        <v>0</v>
      </c>
      <c r="I342" t="s">
        <v>121</v>
      </c>
      <c r="J342" t="s">
        <v>122</v>
      </c>
      <c r="K342" t="s">
        <v>123</v>
      </c>
      <c r="L342" t="str">
        <f t="shared" si="25"/>
        <v>Expenses from continuing operations</v>
      </c>
      <c r="M342" t="str">
        <f t="shared" si="26"/>
        <v>Employee related expenses</v>
      </c>
      <c r="N342" t="str">
        <f t="shared" si="27"/>
        <v>Employee related expenses</v>
      </c>
      <c r="O342" t="str">
        <f t="shared" si="28"/>
        <v>Academic</v>
      </c>
      <c r="P342" t="str">
        <f t="shared" si="29"/>
        <v>Salaries</v>
      </c>
    </row>
    <row r="343" spans="2:16" ht="15" customHeight="1">
      <c r="B343" t="str">
        <f t="shared" si="24"/>
        <v>Detail</v>
      </c>
      <c r="C343" t="s">
        <v>125</v>
      </c>
      <c r="D343" s="4">
        <v>-5181.45</v>
      </c>
      <c r="E343" s="4">
        <v>-8396.89</v>
      </c>
      <c r="F343" t="s">
        <v>49</v>
      </c>
      <c r="G343" t="s">
        <v>120</v>
      </c>
      <c r="H343">
        <v>0</v>
      </c>
      <c r="I343" t="s">
        <v>121</v>
      </c>
      <c r="J343" t="s">
        <v>122</v>
      </c>
      <c r="K343" t="s">
        <v>123</v>
      </c>
      <c r="L343" t="str">
        <f t="shared" si="25"/>
        <v>Expenses from continuing operations</v>
      </c>
      <c r="M343" t="str">
        <f t="shared" si="26"/>
        <v>Employee related expenses</v>
      </c>
      <c r="N343" t="str">
        <f t="shared" si="27"/>
        <v>Employee related expenses</v>
      </c>
      <c r="O343" t="str">
        <f t="shared" si="28"/>
        <v>Academic</v>
      </c>
      <c r="P343" t="str">
        <f t="shared" si="29"/>
        <v>Salaries</v>
      </c>
    </row>
    <row r="344" spans="2:16" ht="15" customHeight="1">
      <c r="B344" t="str">
        <f t="shared" si="24"/>
        <v>Detail</v>
      </c>
      <c r="C344" t="s">
        <v>630</v>
      </c>
      <c r="D344" s="4">
        <v>14565.4</v>
      </c>
      <c r="E344" s="4">
        <v>19778.28</v>
      </c>
      <c r="F344" t="s">
        <v>49</v>
      </c>
      <c r="G344" t="s">
        <v>120</v>
      </c>
      <c r="H344">
        <v>0</v>
      </c>
      <c r="I344" t="s">
        <v>121</v>
      </c>
      <c r="J344" t="s">
        <v>122</v>
      </c>
      <c r="K344" t="s">
        <v>123</v>
      </c>
      <c r="L344" t="str">
        <f t="shared" si="25"/>
        <v>Expenses from continuing operations</v>
      </c>
      <c r="M344" t="str">
        <f t="shared" si="26"/>
        <v>Employee related expenses</v>
      </c>
      <c r="N344" t="str">
        <f t="shared" si="27"/>
        <v>Employee related expenses</v>
      </c>
      <c r="O344" t="str">
        <f t="shared" si="28"/>
        <v>Academic</v>
      </c>
      <c r="P344" t="str">
        <f t="shared" si="29"/>
        <v>Salaries</v>
      </c>
    </row>
    <row r="345" spans="2:16" ht="15" customHeight="1">
      <c r="B345" t="str">
        <f t="shared" si="24"/>
        <v>Detail</v>
      </c>
      <c r="C345" t="s">
        <v>631</v>
      </c>
      <c r="D345" s="4">
        <v>0</v>
      </c>
      <c r="E345" s="4">
        <v>0</v>
      </c>
      <c r="F345" t="s">
        <v>49</v>
      </c>
      <c r="G345" t="s">
        <v>120</v>
      </c>
      <c r="H345">
        <v>0</v>
      </c>
      <c r="I345" t="s">
        <v>121</v>
      </c>
      <c r="J345" t="s">
        <v>122</v>
      </c>
      <c r="K345" t="s">
        <v>126</v>
      </c>
      <c r="L345" t="str">
        <f t="shared" si="25"/>
        <v>Expenses from continuing operations</v>
      </c>
      <c r="M345" t="str">
        <f t="shared" si="26"/>
        <v>Employee related expenses</v>
      </c>
      <c r="N345" t="str">
        <f t="shared" si="27"/>
        <v>Employee related expenses</v>
      </c>
      <c r="O345" t="str">
        <f t="shared" si="28"/>
        <v>Academic</v>
      </c>
      <c r="P345" t="str">
        <f t="shared" si="29"/>
        <v>Contributions to superannuation and pension schemes</v>
      </c>
    </row>
    <row r="346" spans="2:16" ht="15" customHeight="1">
      <c r="B346" t="str">
        <f t="shared" si="24"/>
        <v>Detail</v>
      </c>
      <c r="C346" t="s">
        <v>632</v>
      </c>
      <c r="D346" s="4">
        <v>269505.55</v>
      </c>
      <c r="E346" s="4">
        <v>374817.84</v>
      </c>
      <c r="F346" t="s">
        <v>49</v>
      </c>
      <c r="G346" t="s">
        <v>120</v>
      </c>
      <c r="H346">
        <v>0</v>
      </c>
      <c r="I346" t="s">
        <v>121</v>
      </c>
      <c r="J346" t="s">
        <v>122</v>
      </c>
      <c r="K346" t="s">
        <v>126</v>
      </c>
      <c r="L346" t="str">
        <f t="shared" si="25"/>
        <v>Expenses from continuing operations</v>
      </c>
      <c r="M346" t="str">
        <f t="shared" si="26"/>
        <v>Employee related expenses</v>
      </c>
      <c r="N346" t="str">
        <f t="shared" si="27"/>
        <v>Employee related expenses</v>
      </c>
      <c r="O346" t="str">
        <f t="shared" si="28"/>
        <v>Academic</v>
      </c>
      <c r="P346" t="str">
        <f t="shared" si="29"/>
        <v>Contributions to superannuation and pension schemes</v>
      </c>
    </row>
    <row r="347" spans="2:16" ht="15" customHeight="1">
      <c r="B347" t="str">
        <f t="shared" si="24"/>
        <v>Detail</v>
      </c>
      <c r="C347" t="s">
        <v>270</v>
      </c>
      <c r="D347" s="4">
        <v>4579199.68</v>
      </c>
      <c r="E347" s="4">
        <v>6004700.57</v>
      </c>
      <c r="F347" t="s">
        <v>49</v>
      </c>
      <c r="G347" t="s">
        <v>120</v>
      </c>
      <c r="H347">
        <v>0</v>
      </c>
      <c r="I347" t="s">
        <v>121</v>
      </c>
      <c r="J347" t="s">
        <v>122</v>
      </c>
      <c r="K347" t="s">
        <v>126</v>
      </c>
      <c r="L347" t="str">
        <f t="shared" si="25"/>
        <v>Expenses from continuing operations</v>
      </c>
      <c r="M347" t="str">
        <f t="shared" si="26"/>
        <v>Employee related expenses</v>
      </c>
      <c r="N347" t="str">
        <f t="shared" si="27"/>
        <v>Employee related expenses</v>
      </c>
      <c r="O347" t="str">
        <f t="shared" si="28"/>
        <v>Academic</v>
      </c>
      <c r="P347" t="str">
        <f t="shared" si="29"/>
        <v>Contributions to superannuation and pension schemes</v>
      </c>
    </row>
    <row r="348" spans="2:16" ht="15" customHeight="1">
      <c r="B348" t="str">
        <f t="shared" si="24"/>
        <v>Detail</v>
      </c>
      <c r="C348" t="s">
        <v>271</v>
      </c>
      <c r="D348" s="4">
        <v>1617300.78</v>
      </c>
      <c r="E348" s="4">
        <v>2235428.09</v>
      </c>
      <c r="F348" t="s">
        <v>49</v>
      </c>
      <c r="G348" t="s">
        <v>120</v>
      </c>
      <c r="H348">
        <v>0</v>
      </c>
      <c r="I348" t="s">
        <v>121</v>
      </c>
      <c r="J348" t="s">
        <v>122</v>
      </c>
      <c r="K348" t="s">
        <v>126</v>
      </c>
      <c r="L348" t="str">
        <f t="shared" si="25"/>
        <v>Expenses from continuing operations</v>
      </c>
      <c r="M348" t="str">
        <f t="shared" si="26"/>
        <v>Employee related expenses</v>
      </c>
      <c r="N348" t="str">
        <f t="shared" si="27"/>
        <v>Employee related expenses</v>
      </c>
      <c r="O348" t="str">
        <f t="shared" si="28"/>
        <v>Academic</v>
      </c>
      <c r="P348" t="str">
        <f t="shared" si="29"/>
        <v>Contributions to superannuation and pension schemes</v>
      </c>
    </row>
    <row r="349" spans="2:16" ht="15" customHeight="1">
      <c r="B349" t="str">
        <f t="shared" si="24"/>
        <v>Detail</v>
      </c>
      <c r="C349" t="s">
        <v>633</v>
      </c>
      <c r="D349" s="4">
        <v>22942.46</v>
      </c>
      <c r="E349" s="4">
        <v>32823.96</v>
      </c>
      <c r="F349" t="s">
        <v>49</v>
      </c>
      <c r="G349" t="s">
        <v>120</v>
      </c>
      <c r="H349">
        <v>0</v>
      </c>
      <c r="I349" t="s">
        <v>121</v>
      </c>
      <c r="J349" t="s">
        <v>122</v>
      </c>
      <c r="K349" t="s">
        <v>126</v>
      </c>
      <c r="L349" t="str">
        <f t="shared" si="25"/>
        <v>Expenses from continuing operations</v>
      </c>
      <c r="M349" t="str">
        <f t="shared" si="26"/>
        <v>Employee related expenses</v>
      </c>
      <c r="N349" t="str">
        <f t="shared" si="27"/>
        <v>Employee related expenses</v>
      </c>
      <c r="O349" t="str">
        <f t="shared" si="28"/>
        <v>Academic</v>
      </c>
      <c r="P349" t="str">
        <f t="shared" si="29"/>
        <v>Contributions to superannuation and pension schemes</v>
      </c>
    </row>
    <row r="350" spans="2:16" ht="15" customHeight="1">
      <c r="B350" t="str">
        <f t="shared" si="24"/>
        <v>Detail</v>
      </c>
      <c r="C350" t="s">
        <v>272</v>
      </c>
      <c r="D350" s="4">
        <v>33670.72</v>
      </c>
      <c r="E350" s="4">
        <v>38616.68</v>
      </c>
      <c r="F350" t="s">
        <v>49</v>
      </c>
      <c r="G350" t="s">
        <v>120</v>
      </c>
      <c r="H350">
        <v>0</v>
      </c>
      <c r="I350" t="s">
        <v>121</v>
      </c>
      <c r="J350" t="s">
        <v>122</v>
      </c>
      <c r="K350" t="s">
        <v>126</v>
      </c>
      <c r="L350" t="str">
        <f t="shared" si="25"/>
        <v>Expenses from continuing operations</v>
      </c>
      <c r="M350" t="str">
        <f t="shared" si="26"/>
        <v>Employee related expenses</v>
      </c>
      <c r="N350" t="str">
        <f t="shared" si="27"/>
        <v>Employee related expenses</v>
      </c>
      <c r="O350" t="str">
        <f t="shared" si="28"/>
        <v>Academic</v>
      </c>
      <c r="P350" t="str">
        <f t="shared" si="29"/>
        <v>Contributions to superannuation and pension schemes</v>
      </c>
    </row>
    <row r="351" spans="2:16" ht="15" customHeight="1">
      <c r="B351" t="str">
        <f t="shared" si="24"/>
        <v>Detail</v>
      </c>
      <c r="C351" t="s">
        <v>273</v>
      </c>
      <c r="D351" s="4">
        <v>2855412.87</v>
      </c>
      <c r="E351" s="4">
        <v>3889088.06</v>
      </c>
      <c r="F351" t="s">
        <v>49</v>
      </c>
      <c r="G351" t="s">
        <v>120</v>
      </c>
      <c r="H351">
        <v>0</v>
      </c>
      <c r="I351" t="s">
        <v>121</v>
      </c>
      <c r="J351" t="s">
        <v>122</v>
      </c>
      <c r="K351" t="s">
        <v>127</v>
      </c>
      <c r="L351" t="str">
        <f t="shared" si="25"/>
        <v>Expenses from continuing operations</v>
      </c>
      <c r="M351" t="str">
        <f t="shared" si="26"/>
        <v>Employee related expenses</v>
      </c>
      <c r="N351" t="str">
        <f t="shared" si="27"/>
        <v>Employee related expenses</v>
      </c>
      <c r="O351" t="str">
        <f t="shared" si="28"/>
        <v>Academic</v>
      </c>
      <c r="P351" t="str">
        <f t="shared" si="29"/>
        <v>Payroll tax</v>
      </c>
    </row>
    <row r="352" spans="2:16" ht="15" customHeight="1">
      <c r="B352" t="str">
        <f t="shared" si="24"/>
        <v>Detail</v>
      </c>
      <c r="C352" t="s">
        <v>274</v>
      </c>
      <c r="D352" s="4">
        <v>31440.06</v>
      </c>
      <c r="E352" s="4">
        <v>38229.59</v>
      </c>
      <c r="F352" t="s">
        <v>49</v>
      </c>
      <c r="G352" t="s">
        <v>120</v>
      </c>
      <c r="H352">
        <v>0</v>
      </c>
      <c r="I352" t="s">
        <v>121</v>
      </c>
      <c r="J352" t="s">
        <v>122</v>
      </c>
      <c r="K352" t="s">
        <v>127</v>
      </c>
      <c r="L352" t="str">
        <f t="shared" si="25"/>
        <v>Expenses from continuing operations</v>
      </c>
      <c r="M352" t="str">
        <f t="shared" si="26"/>
        <v>Employee related expenses</v>
      </c>
      <c r="N352" t="str">
        <f t="shared" si="27"/>
        <v>Employee related expenses</v>
      </c>
      <c r="O352" t="str">
        <f t="shared" si="28"/>
        <v>Academic</v>
      </c>
      <c r="P352" t="str">
        <f t="shared" si="29"/>
        <v>Payroll tax</v>
      </c>
    </row>
    <row r="353" spans="2:16" ht="15" customHeight="1">
      <c r="B353" t="str">
        <f t="shared" si="24"/>
        <v>Detail</v>
      </c>
      <c r="C353" t="s">
        <v>275</v>
      </c>
      <c r="D353" s="4">
        <v>449680.05</v>
      </c>
      <c r="E353" s="4">
        <v>598971.57</v>
      </c>
      <c r="F353" t="s">
        <v>49</v>
      </c>
      <c r="G353" t="s">
        <v>120</v>
      </c>
      <c r="H353">
        <v>0</v>
      </c>
      <c r="I353" t="s">
        <v>121</v>
      </c>
      <c r="J353" t="s">
        <v>122</v>
      </c>
      <c r="K353" t="s">
        <v>127</v>
      </c>
      <c r="L353" t="str">
        <f t="shared" si="25"/>
        <v>Expenses from continuing operations</v>
      </c>
      <c r="M353" t="str">
        <f t="shared" si="26"/>
        <v>Employee related expenses</v>
      </c>
      <c r="N353" t="str">
        <f t="shared" si="27"/>
        <v>Employee related expenses</v>
      </c>
      <c r="O353" t="str">
        <f t="shared" si="28"/>
        <v>Academic</v>
      </c>
      <c r="P353" t="str">
        <f t="shared" si="29"/>
        <v>Payroll tax</v>
      </c>
    </row>
    <row r="354" spans="2:16" ht="15" customHeight="1">
      <c r="B354" t="str">
        <f t="shared" si="24"/>
        <v>Detail</v>
      </c>
      <c r="C354" t="s">
        <v>276</v>
      </c>
      <c r="D354" s="4">
        <v>788504.92</v>
      </c>
      <c r="E354" s="4">
        <v>352498.9</v>
      </c>
      <c r="F354" t="s">
        <v>49</v>
      </c>
      <c r="G354" t="s">
        <v>120</v>
      </c>
      <c r="H354">
        <v>0</v>
      </c>
      <c r="I354" t="s">
        <v>121</v>
      </c>
      <c r="J354" t="s">
        <v>122</v>
      </c>
      <c r="K354" t="s">
        <v>128</v>
      </c>
      <c r="L354" t="str">
        <f t="shared" si="25"/>
        <v>Expenses from continuing operations</v>
      </c>
      <c r="M354" t="str">
        <f t="shared" si="26"/>
        <v>Employee related expenses</v>
      </c>
      <c r="N354" t="str">
        <f t="shared" si="27"/>
        <v>Employee related expenses</v>
      </c>
      <c r="O354" t="str">
        <f t="shared" si="28"/>
        <v>Academic</v>
      </c>
      <c r="P354" t="str">
        <f t="shared" si="29"/>
        <v>Workers' compensation</v>
      </c>
    </row>
    <row r="355" spans="2:16" ht="15" customHeight="1">
      <c r="B355" t="str">
        <f t="shared" si="24"/>
        <v>Detail</v>
      </c>
      <c r="C355" t="s">
        <v>277</v>
      </c>
      <c r="D355" s="4">
        <v>2674964.12</v>
      </c>
      <c r="E355" s="4">
        <v>916939.25</v>
      </c>
      <c r="F355" t="s">
        <v>49</v>
      </c>
      <c r="G355" t="s">
        <v>120</v>
      </c>
      <c r="H355">
        <v>0</v>
      </c>
      <c r="I355" t="s">
        <v>121</v>
      </c>
      <c r="J355" t="s">
        <v>122</v>
      </c>
      <c r="K355" t="s">
        <v>129</v>
      </c>
      <c r="L355" t="str">
        <f t="shared" si="25"/>
        <v>Expenses from continuing operations</v>
      </c>
      <c r="M355" t="str">
        <f t="shared" si="26"/>
        <v>Employee related expenses</v>
      </c>
      <c r="N355" t="str">
        <f t="shared" si="27"/>
        <v>Employee related expenses</v>
      </c>
      <c r="O355" t="str">
        <f t="shared" si="28"/>
        <v>Academic</v>
      </c>
      <c r="P355" t="str">
        <f t="shared" si="29"/>
        <v>Long service leave and annual leave</v>
      </c>
    </row>
    <row r="356" spans="2:16" ht="15" customHeight="1">
      <c r="B356" t="str">
        <f t="shared" si="24"/>
        <v>Detail</v>
      </c>
      <c r="C356" t="s">
        <v>278</v>
      </c>
      <c r="D356" s="4">
        <v>973772.3</v>
      </c>
      <c r="E356" s="4">
        <v>702410.64</v>
      </c>
      <c r="F356" t="s">
        <v>49</v>
      </c>
      <c r="G356" t="s">
        <v>120</v>
      </c>
      <c r="H356">
        <v>0</v>
      </c>
      <c r="I356" t="s">
        <v>121</v>
      </c>
      <c r="J356" t="s">
        <v>122</v>
      </c>
      <c r="K356" t="s">
        <v>129</v>
      </c>
      <c r="L356" t="str">
        <f t="shared" si="25"/>
        <v>Expenses from continuing operations</v>
      </c>
      <c r="M356" t="str">
        <f t="shared" si="26"/>
        <v>Employee related expenses</v>
      </c>
      <c r="N356" t="str">
        <f t="shared" si="27"/>
        <v>Employee related expenses</v>
      </c>
      <c r="O356" t="str">
        <f t="shared" si="28"/>
        <v>Academic</v>
      </c>
      <c r="P356" t="str">
        <f t="shared" si="29"/>
        <v>Long service leave and annual leave</v>
      </c>
    </row>
    <row r="357" spans="2:16" ht="15" customHeight="1">
      <c r="B357" t="str">
        <f t="shared" si="24"/>
        <v>Detail</v>
      </c>
      <c r="C357" t="s">
        <v>279</v>
      </c>
      <c r="D357" s="4">
        <v>86266.62</v>
      </c>
      <c r="E357" s="4">
        <v>112744.77</v>
      </c>
      <c r="F357" t="s">
        <v>49</v>
      </c>
      <c r="G357" t="s">
        <v>120</v>
      </c>
      <c r="H357">
        <v>0</v>
      </c>
      <c r="I357" t="s">
        <v>121</v>
      </c>
      <c r="J357" t="s">
        <v>122</v>
      </c>
      <c r="K357" t="s">
        <v>129</v>
      </c>
      <c r="L357" t="str">
        <f t="shared" si="25"/>
        <v>Expenses from continuing operations</v>
      </c>
      <c r="M357" t="str">
        <f t="shared" si="26"/>
        <v>Employee related expenses</v>
      </c>
      <c r="N357" t="str">
        <f t="shared" si="27"/>
        <v>Employee related expenses</v>
      </c>
      <c r="O357" t="str">
        <f t="shared" si="28"/>
        <v>Academic</v>
      </c>
      <c r="P357" t="str">
        <f t="shared" si="29"/>
        <v>Long service leave and annual leave</v>
      </c>
    </row>
    <row r="358" spans="2:16" ht="15" customHeight="1">
      <c r="B358" t="str">
        <f t="shared" si="24"/>
        <v>Detail</v>
      </c>
      <c r="C358" t="s">
        <v>280</v>
      </c>
      <c r="D358" s="4">
        <v>1031376.82</v>
      </c>
      <c r="E358" s="4">
        <v>1259219.47</v>
      </c>
      <c r="F358" t="s">
        <v>49</v>
      </c>
      <c r="G358" t="s">
        <v>120</v>
      </c>
      <c r="H358">
        <v>0</v>
      </c>
      <c r="I358" t="s">
        <v>121</v>
      </c>
      <c r="J358" t="s">
        <v>122</v>
      </c>
      <c r="K358" t="s">
        <v>281</v>
      </c>
      <c r="L358" t="str">
        <f t="shared" si="25"/>
        <v>Expenses from continuing operations</v>
      </c>
      <c r="M358" t="str">
        <f t="shared" si="26"/>
        <v>Employee related expenses</v>
      </c>
      <c r="N358" t="str">
        <f t="shared" si="27"/>
        <v>Employee related expenses</v>
      </c>
      <c r="O358" t="str">
        <f t="shared" si="28"/>
        <v>Academic</v>
      </c>
      <c r="P358" t="str">
        <f t="shared" si="29"/>
        <v>Redundancy payments</v>
      </c>
    </row>
    <row r="359" spans="2:16" ht="15" customHeight="1">
      <c r="B359" t="str">
        <f t="shared" si="24"/>
        <v>Detail</v>
      </c>
      <c r="C359" t="s">
        <v>130</v>
      </c>
      <c r="D359" s="4">
        <v>27730194.62</v>
      </c>
      <c r="E359" s="4">
        <v>37799986.32</v>
      </c>
      <c r="F359" t="s">
        <v>49</v>
      </c>
      <c r="G359" t="s">
        <v>120</v>
      </c>
      <c r="H359">
        <v>0</v>
      </c>
      <c r="I359" t="s">
        <v>121</v>
      </c>
      <c r="J359" t="s">
        <v>131</v>
      </c>
      <c r="K359" t="s">
        <v>123</v>
      </c>
      <c r="L359" t="str">
        <f t="shared" si="25"/>
        <v>Expenses from continuing operations</v>
      </c>
      <c r="M359" t="str">
        <f t="shared" si="26"/>
        <v>Employee related expenses</v>
      </c>
      <c r="N359" t="str">
        <f t="shared" si="27"/>
        <v>Employee related expenses</v>
      </c>
      <c r="O359" t="str">
        <f t="shared" si="28"/>
        <v>Non academic</v>
      </c>
      <c r="P359" t="str">
        <f t="shared" si="29"/>
        <v>Salaries</v>
      </c>
    </row>
    <row r="360" spans="2:16" ht="15" customHeight="1">
      <c r="B360" t="str">
        <f t="shared" si="24"/>
        <v>Detail</v>
      </c>
      <c r="C360" t="s">
        <v>132</v>
      </c>
      <c r="D360" s="4">
        <v>3933773.38</v>
      </c>
      <c r="E360" s="4">
        <v>5170682.53</v>
      </c>
      <c r="F360" t="s">
        <v>49</v>
      </c>
      <c r="G360" t="s">
        <v>120</v>
      </c>
      <c r="H360">
        <v>0</v>
      </c>
      <c r="I360" t="s">
        <v>121</v>
      </c>
      <c r="J360" t="s">
        <v>131</v>
      </c>
      <c r="K360" t="s">
        <v>123</v>
      </c>
      <c r="L360" t="str">
        <f t="shared" si="25"/>
        <v>Expenses from continuing operations</v>
      </c>
      <c r="M360" t="str">
        <f t="shared" si="26"/>
        <v>Employee related expenses</v>
      </c>
      <c r="N360" t="str">
        <f t="shared" si="27"/>
        <v>Employee related expenses</v>
      </c>
      <c r="O360" t="str">
        <f t="shared" si="28"/>
        <v>Non academic</v>
      </c>
      <c r="P360" t="str">
        <f t="shared" si="29"/>
        <v>Salaries</v>
      </c>
    </row>
    <row r="361" spans="2:16" ht="15" customHeight="1">
      <c r="B361" t="str">
        <f t="shared" si="24"/>
        <v>Detail</v>
      </c>
      <c r="C361" t="s">
        <v>282</v>
      </c>
      <c r="D361" s="4">
        <v>0</v>
      </c>
      <c r="E361" s="4">
        <v>0</v>
      </c>
      <c r="F361" t="s">
        <v>49</v>
      </c>
      <c r="G361" t="s">
        <v>120</v>
      </c>
      <c r="H361">
        <v>0</v>
      </c>
      <c r="I361" t="s">
        <v>121</v>
      </c>
      <c r="J361" t="s">
        <v>131</v>
      </c>
      <c r="K361" t="s">
        <v>123</v>
      </c>
      <c r="L361" t="str">
        <f t="shared" si="25"/>
        <v>Expenses from continuing operations</v>
      </c>
      <c r="M361" t="str">
        <f t="shared" si="26"/>
        <v>Employee related expenses</v>
      </c>
      <c r="N361" t="str">
        <f t="shared" si="27"/>
        <v>Employee related expenses</v>
      </c>
      <c r="O361" t="str">
        <f t="shared" si="28"/>
        <v>Non academic</v>
      </c>
      <c r="P361" t="str">
        <f t="shared" si="29"/>
        <v>Salaries</v>
      </c>
    </row>
    <row r="362" spans="2:16" ht="15" customHeight="1">
      <c r="B362" t="str">
        <f t="shared" si="24"/>
        <v>Detail</v>
      </c>
      <c r="C362" t="s">
        <v>283</v>
      </c>
      <c r="D362" s="4">
        <v>221342</v>
      </c>
      <c r="E362" s="4">
        <v>372819.22</v>
      </c>
      <c r="F362" t="s">
        <v>49</v>
      </c>
      <c r="G362" t="s">
        <v>120</v>
      </c>
      <c r="H362">
        <v>0</v>
      </c>
      <c r="I362" t="s">
        <v>121</v>
      </c>
      <c r="J362" t="s">
        <v>131</v>
      </c>
      <c r="K362" t="s">
        <v>123</v>
      </c>
      <c r="L362" t="str">
        <f t="shared" si="25"/>
        <v>Expenses from continuing operations</v>
      </c>
      <c r="M362" t="str">
        <f t="shared" si="26"/>
        <v>Employee related expenses</v>
      </c>
      <c r="N362" t="str">
        <f t="shared" si="27"/>
        <v>Employee related expenses</v>
      </c>
      <c r="O362" t="str">
        <f t="shared" si="28"/>
        <v>Non academic</v>
      </c>
      <c r="P362" t="str">
        <f t="shared" si="29"/>
        <v>Salaries</v>
      </c>
    </row>
    <row r="363" spans="2:16" ht="15" customHeight="1">
      <c r="B363" t="str">
        <f t="shared" si="24"/>
        <v>Detail</v>
      </c>
      <c r="C363" t="s">
        <v>634</v>
      </c>
      <c r="D363" s="4">
        <v>26480.68</v>
      </c>
      <c r="E363" s="4">
        <v>47618.1</v>
      </c>
      <c r="F363" t="s">
        <v>49</v>
      </c>
      <c r="G363" t="s">
        <v>120</v>
      </c>
      <c r="H363">
        <v>0</v>
      </c>
      <c r="I363" t="s">
        <v>121</v>
      </c>
      <c r="J363" t="s">
        <v>131</v>
      </c>
      <c r="K363" t="s">
        <v>123</v>
      </c>
      <c r="L363" t="str">
        <f t="shared" si="25"/>
        <v>Expenses from continuing operations</v>
      </c>
      <c r="M363" t="str">
        <f t="shared" si="26"/>
        <v>Employee related expenses</v>
      </c>
      <c r="N363" t="str">
        <f t="shared" si="27"/>
        <v>Employee related expenses</v>
      </c>
      <c r="O363" t="str">
        <f t="shared" si="28"/>
        <v>Non academic</v>
      </c>
      <c r="P363" t="str">
        <f t="shared" si="29"/>
        <v>Salaries</v>
      </c>
    </row>
    <row r="364" spans="2:16" ht="15" customHeight="1">
      <c r="B364" t="str">
        <f t="shared" si="24"/>
        <v>Detail</v>
      </c>
      <c r="C364" t="s">
        <v>284</v>
      </c>
      <c r="D364" s="4">
        <v>65470.7</v>
      </c>
      <c r="E364" s="4">
        <v>7101.5</v>
      </c>
      <c r="F364" t="s">
        <v>49</v>
      </c>
      <c r="G364" t="s">
        <v>120</v>
      </c>
      <c r="H364">
        <v>0</v>
      </c>
      <c r="I364" t="s">
        <v>121</v>
      </c>
      <c r="J364" t="s">
        <v>131</v>
      </c>
      <c r="K364" t="s">
        <v>123</v>
      </c>
      <c r="L364" t="str">
        <f t="shared" si="25"/>
        <v>Expenses from continuing operations</v>
      </c>
      <c r="M364" t="str">
        <f t="shared" si="26"/>
        <v>Employee related expenses</v>
      </c>
      <c r="N364" t="str">
        <f t="shared" si="27"/>
        <v>Employee related expenses</v>
      </c>
      <c r="O364" t="str">
        <f t="shared" si="28"/>
        <v>Non academic</v>
      </c>
      <c r="P364" t="str">
        <f t="shared" si="29"/>
        <v>Salaries</v>
      </c>
    </row>
    <row r="365" spans="2:16" ht="15" customHeight="1">
      <c r="B365" t="str">
        <f t="shared" si="24"/>
        <v>Detail</v>
      </c>
      <c r="C365" t="s">
        <v>635</v>
      </c>
      <c r="D365" s="4">
        <v>0</v>
      </c>
      <c r="E365" s="4">
        <v>0</v>
      </c>
      <c r="F365" t="s">
        <v>49</v>
      </c>
      <c r="G365" t="s">
        <v>120</v>
      </c>
      <c r="H365">
        <v>0</v>
      </c>
      <c r="I365" t="s">
        <v>121</v>
      </c>
      <c r="J365" t="s">
        <v>131</v>
      </c>
      <c r="K365" t="s">
        <v>123</v>
      </c>
      <c r="L365" t="str">
        <f t="shared" si="25"/>
        <v>Expenses from continuing operations</v>
      </c>
      <c r="M365" t="str">
        <f t="shared" si="26"/>
        <v>Employee related expenses</v>
      </c>
      <c r="N365" t="str">
        <f t="shared" si="27"/>
        <v>Employee related expenses</v>
      </c>
      <c r="O365" t="str">
        <f t="shared" si="28"/>
        <v>Non academic</v>
      </c>
      <c r="P365" t="str">
        <f t="shared" si="29"/>
        <v>Salaries</v>
      </c>
    </row>
    <row r="366" spans="2:16" ht="15" customHeight="1">
      <c r="B366" t="str">
        <f t="shared" si="24"/>
        <v>Detail</v>
      </c>
      <c r="C366" t="s">
        <v>636</v>
      </c>
      <c r="D366" s="4">
        <v>0</v>
      </c>
      <c r="E366" s="4">
        <v>464.91</v>
      </c>
      <c r="F366" t="s">
        <v>49</v>
      </c>
      <c r="G366" t="s">
        <v>120</v>
      </c>
      <c r="H366">
        <v>0</v>
      </c>
      <c r="I366" t="s">
        <v>121</v>
      </c>
      <c r="J366" t="s">
        <v>131</v>
      </c>
      <c r="K366" t="s">
        <v>123</v>
      </c>
      <c r="L366" t="str">
        <f t="shared" si="25"/>
        <v>Expenses from continuing operations</v>
      </c>
      <c r="M366" t="str">
        <f t="shared" si="26"/>
        <v>Employee related expenses</v>
      </c>
      <c r="N366" t="str">
        <f t="shared" si="27"/>
        <v>Employee related expenses</v>
      </c>
      <c r="O366" t="str">
        <f t="shared" si="28"/>
        <v>Non academic</v>
      </c>
      <c r="P366" t="str">
        <f t="shared" si="29"/>
        <v>Salaries</v>
      </c>
    </row>
    <row r="367" spans="2:16" ht="15" customHeight="1">
      <c r="B367" t="str">
        <f t="shared" si="24"/>
        <v>Detail</v>
      </c>
      <c r="C367" t="s">
        <v>637</v>
      </c>
      <c r="D367" s="4">
        <v>0</v>
      </c>
      <c r="E367" s="4">
        <v>229.98</v>
      </c>
      <c r="F367" t="s">
        <v>49</v>
      </c>
      <c r="G367" t="s">
        <v>120</v>
      </c>
      <c r="H367">
        <v>0</v>
      </c>
      <c r="I367" t="s">
        <v>121</v>
      </c>
      <c r="J367" t="s">
        <v>131</v>
      </c>
      <c r="K367" t="s">
        <v>126</v>
      </c>
      <c r="L367" t="str">
        <f t="shared" si="25"/>
        <v>Expenses from continuing operations</v>
      </c>
      <c r="M367" t="str">
        <f t="shared" si="26"/>
        <v>Employee related expenses</v>
      </c>
      <c r="N367" t="str">
        <f t="shared" si="27"/>
        <v>Employee related expenses</v>
      </c>
      <c r="O367" t="str">
        <f t="shared" si="28"/>
        <v>Non academic</v>
      </c>
      <c r="P367" t="str">
        <f t="shared" si="29"/>
        <v>Contributions to superannuation and pension schemes</v>
      </c>
    </row>
    <row r="368" spans="2:16" ht="15" customHeight="1">
      <c r="B368" t="str">
        <f t="shared" si="24"/>
        <v>Detail</v>
      </c>
      <c r="C368" t="s">
        <v>638</v>
      </c>
      <c r="D368" s="4">
        <v>77697.04</v>
      </c>
      <c r="E368" s="4">
        <v>112529.9</v>
      </c>
      <c r="F368" t="s">
        <v>49</v>
      </c>
      <c r="G368" t="s">
        <v>120</v>
      </c>
      <c r="H368">
        <v>0</v>
      </c>
      <c r="I368" t="s">
        <v>121</v>
      </c>
      <c r="J368" t="s">
        <v>131</v>
      </c>
      <c r="K368" t="s">
        <v>126</v>
      </c>
      <c r="L368" t="str">
        <f t="shared" si="25"/>
        <v>Expenses from continuing operations</v>
      </c>
      <c r="M368" t="str">
        <f t="shared" si="26"/>
        <v>Employee related expenses</v>
      </c>
      <c r="N368" t="str">
        <f t="shared" si="27"/>
        <v>Employee related expenses</v>
      </c>
      <c r="O368" t="str">
        <f t="shared" si="28"/>
        <v>Non academic</v>
      </c>
      <c r="P368" t="str">
        <f t="shared" si="29"/>
        <v>Contributions to superannuation and pension schemes</v>
      </c>
    </row>
    <row r="369" spans="2:16" ht="15" customHeight="1">
      <c r="B369" t="str">
        <f t="shared" si="24"/>
        <v>Detail</v>
      </c>
      <c r="C369" t="s">
        <v>133</v>
      </c>
      <c r="D369" s="4">
        <v>3594904.42</v>
      </c>
      <c r="E369" s="4">
        <v>4718456.34</v>
      </c>
      <c r="F369" t="s">
        <v>49</v>
      </c>
      <c r="G369" t="s">
        <v>120</v>
      </c>
      <c r="H369">
        <v>0</v>
      </c>
      <c r="I369" t="s">
        <v>121</v>
      </c>
      <c r="J369" t="s">
        <v>131</v>
      </c>
      <c r="K369" t="s">
        <v>126</v>
      </c>
      <c r="L369" t="str">
        <f t="shared" si="25"/>
        <v>Expenses from continuing operations</v>
      </c>
      <c r="M369" t="str">
        <f t="shared" si="26"/>
        <v>Employee related expenses</v>
      </c>
      <c r="N369" t="str">
        <f t="shared" si="27"/>
        <v>Employee related expenses</v>
      </c>
      <c r="O369" t="str">
        <f t="shared" si="28"/>
        <v>Non academic</v>
      </c>
      <c r="P369" t="str">
        <f t="shared" si="29"/>
        <v>Contributions to superannuation and pension schemes</v>
      </c>
    </row>
    <row r="370" spans="2:16" ht="15" customHeight="1">
      <c r="B370" t="str">
        <f t="shared" si="24"/>
        <v>Detail</v>
      </c>
      <c r="C370" t="s">
        <v>134</v>
      </c>
      <c r="D370" s="4">
        <v>1423406.15</v>
      </c>
      <c r="E370" s="4">
        <v>1745275.72</v>
      </c>
      <c r="F370" t="s">
        <v>49</v>
      </c>
      <c r="G370" t="s">
        <v>120</v>
      </c>
      <c r="H370">
        <v>0</v>
      </c>
      <c r="I370" t="s">
        <v>121</v>
      </c>
      <c r="J370" t="s">
        <v>131</v>
      </c>
      <c r="K370" t="s">
        <v>126</v>
      </c>
      <c r="L370" t="str">
        <f t="shared" si="25"/>
        <v>Expenses from continuing operations</v>
      </c>
      <c r="M370" t="str">
        <f t="shared" si="26"/>
        <v>Employee related expenses</v>
      </c>
      <c r="N370" t="str">
        <f t="shared" si="27"/>
        <v>Employee related expenses</v>
      </c>
      <c r="O370" t="str">
        <f t="shared" si="28"/>
        <v>Non academic</v>
      </c>
      <c r="P370" t="str">
        <f t="shared" si="29"/>
        <v>Contributions to superannuation and pension schemes</v>
      </c>
    </row>
    <row r="371" spans="2:16" ht="15" customHeight="1">
      <c r="B371" t="str">
        <f aca="true" t="shared" si="30" ref="B371:B434">IF(ISBLANK(C371),"Header","Detail")</f>
        <v>Detail</v>
      </c>
      <c r="C371" t="s">
        <v>639</v>
      </c>
      <c r="D371" s="4">
        <v>8988.22</v>
      </c>
      <c r="E371" s="4">
        <v>13152.09</v>
      </c>
      <c r="F371" t="s">
        <v>49</v>
      </c>
      <c r="G371" t="s">
        <v>120</v>
      </c>
      <c r="H371">
        <v>0</v>
      </c>
      <c r="I371" t="s">
        <v>121</v>
      </c>
      <c r="J371" t="s">
        <v>131</v>
      </c>
      <c r="K371" t="s">
        <v>126</v>
      </c>
      <c r="L371" t="str">
        <f aca="true" t="shared" si="31" ref="L371:L434">IF(G371=0,M371,G371)</f>
        <v>Expenses from continuing operations</v>
      </c>
      <c r="M371" t="str">
        <f aca="true" t="shared" si="32" ref="M371:M434">IF(H371=0,N371,H371)</f>
        <v>Employee related expenses</v>
      </c>
      <c r="N371" t="str">
        <f aca="true" t="shared" si="33" ref="N371:N434">IF(I371=0,O371,I371)</f>
        <v>Employee related expenses</v>
      </c>
      <c r="O371" t="str">
        <f aca="true" t="shared" si="34" ref="O371:O434">IF(J371=0,P371,J371)</f>
        <v>Non academic</v>
      </c>
      <c r="P371" t="str">
        <f aca="true" t="shared" si="35" ref="P371:P434">+K371</f>
        <v>Contributions to superannuation and pension schemes</v>
      </c>
    </row>
    <row r="372" spans="2:16" ht="15" customHeight="1">
      <c r="B372" t="str">
        <f t="shared" si="30"/>
        <v>Detail</v>
      </c>
      <c r="C372" t="s">
        <v>135</v>
      </c>
      <c r="D372" s="4">
        <v>67517.5</v>
      </c>
      <c r="E372" s="4">
        <v>65924.3</v>
      </c>
      <c r="F372" t="s">
        <v>49</v>
      </c>
      <c r="G372" t="s">
        <v>120</v>
      </c>
      <c r="H372">
        <v>0</v>
      </c>
      <c r="I372" t="s">
        <v>121</v>
      </c>
      <c r="J372" t="s">
        <v>131</v>
      </c>
      <c r="K372" t="s">
        <v>126</v>
      </c>
      <c r="L372" t="str">
        <f t="shared" si="31"/>
        <v>Expenses from continuing operations</v>
      </c>
      <c r="M372" t="str">
        <f t="shared" si="32"/>
        <v>Employee related expenses</v>
      </c>
      <c r="N372" t="str">
        <f t="shared" si="33"/>
        <v>Employee related expenses</v>
      </c>
      <c r="O372" t="str">
        <f t="shared" si="34"/>
        <v>Non academic</v>
      </c>
      <c r="P372" t="str">
        <f t="shared" si="35"/>
        <v>Contributions to superannuation and pension schemes</v>
      </c>
    </row>
    <row r="373" spans="2:16" ht="15" customHeight="1">
      <c r="B373" t="str">
        <f t="shared" si="30"/>
        <v>Detail</v>
      </c>
      <c r="C373" t="s">
        <v>136</v>
      </c>
      <c r="D373" s="4">
        <v>2414376.3</v>
      </c>
      <c r="E373" s="4">
        <v>3073905.61</v>
      </c>
      <c r="F373" t="s">
        <v>49</v>
      </c>
      <c r="G373" t="s">
        <v>120</v>
      </c>
      <c r="H373">
        <v>0</v>
      </c>
      <c r="I373" t="s">
        <v>121</v>
      </c>
      <c r="J373" t="s">
        <v>131</v>
      </c>
      <c r="K373" t="s">
        <v>127</v>
      </c>
      <c r="L373" t="str">
        <f t="shared" si="31"/>
        <v>Expenses from continuing operations</v>
      </c>
      <c r="M373" t="str">
        <f t="shared" si="32"/>
        <v>Employee related expenses</v>
      </c>
      <c r="N373" t="str">
        <f t="shared" si="33"/>
        <v>Employee related expenses</v>
      </c>
      <c r="O373" t="str">
        <f t="shared" si="34"/>
        <v>Non academic</v>
      </c>
      <c r="P373" t="str">
        <f t="shared" si="35"/>
        <v>Payroll tax</v>
      </c>
    </row>
    <row r="374" spans="2:16" ht="15" customHeight="1">
      <c r="B374" t="str">
        <f t="shared" si="30"/>
        <v>Detail</v>
      </c>
      <c r="C374" t="s">
        <v>137</v>
      </c>
      <c r="D374" s="4">
        <v>353418.31</v>
      </c>
      <c r="E374" s="4">
        <v>453260.83</v>
      </c>
      <c r="F374" t="s">
        <v>49</v>
      </c>
      <c r="G374" t="s">
        <v>120</v>
      </c>
      <c r="H374">
        <v>0</v>
      </c>
      <c r="I374" t="s">
        <v>121</v>
      </c>
      <c r="J374" t="s">
        <v>131</v>
      </c>
      <c r="K374" t="s">
        <v>127</v>
      </c>
      <c r="L374" t="str">
        <f t="shared" si="31"/>
        <v>Expenses from continuing operations</v>
      </c>
      <c r="M374" t="str">
        <f t="shared" si="32"/>
        <v>Employee related expenses</v>
      </c>
      <c r="N374" t="str">
        <f t="shared" si="33"/>
        <v>Employee related expenses</v>
      </c>
      <c r="O374" t="str">
        <f t="shared" si="34"/>
        <v>Non academic</v>
      </c>
      <c r="P374" t="str">
        <f t="shared" si="35"/>
        <v>Payroll tax</v>
      </c>
    </row>
    <row r="375" spans="2:16" ht="15" customHeight="1">
      <c r="B375" t="str">
        <f t="shared" si="30"/>
        <v>Detail</v>
      </c>
      <c r="C375" t="s">
        <v>138</v>
      </c>
      <c r="D375" s="4">
        <v>648958.77</v>
      </c>
      <c r="E375" s="4">
        <v>264822.18</v>
      </c>
      <c r="F375" t="s">
        <v>49</v>
      </c>
      <c r="G375" t="s">
        <v>120</v>
      </c>
      <c r="H375">
        <v>0</v>
      </c>
      <c r="I375" t="s">
        <v>121</v>
      </c>
      <c r="J375" t="s">
        <v>131</v>
      </c>
      <c r="K375" t="s">
        <v>128</v>
      </c>
      <c r="L375" t="str">
        <f t="shared" si="31"/>
        <v>Expenses from continuing operations</v>
      </c>
      <c r="M375" t="str">
        <f t="shared" si="32"/>
        <v>Employee related expenses</v>
      </c>
      <c r="N375" t="str">
        <f t="shared" si="33"/>
        <v>Employee related expenses</v>
      </c>
      <c r="O375" t="str">
        <f t="shared" si="34"/>
        <v>Non academic</v>
      </c>
      <c r="P375" t="str">
        <f t="shared" si="35"/>
        <v>Workers' compensation</v>
      </c>
    </row>
    <row r="376" spans="2:16" ht="15" customHeight="1">
      <c r="B376" t="str">
        <f t="shared" si="30"/>
        <v>Detail</v>
      </c>
      <c r="C376" t="s">
        <v>139</v>
      </c>
      <c r="D376" s="4">
        <v>2177841.38</v>
      </c>
      <c r="E376" s="4">
        <v>732185.89</v>
      </c>
      <c r="F376" t="s">
        <v>49</v>
      </c>
      <c r="G376" t="s">
        <v>120</v>
      </c>
      <c r="H376">
        <v>0</v>
      </c>
      <c r="I376" t="s">
        <v>121</v>
      </c>
      <c r="J376" t="s">
        <v>131</v>
      </c>
      <c r="K376" t="s">
        <v>129</v>
      </c>
      <c r="L376" t="str">
        <f t="shared" si="31"/>
        <v>Expenses from continuing operations</v>
      </c>
      <c r="M376" t="str">
        <f t="shared" si="32"/>
        <v>Employee related expenses</v>
      </c>
      <c r="N376" t="str">
        <f t="shared" si="33"/>
        <v>Employee related expenses</v>
      </c>
      <c r="O376" t="str">
        <f t="shared" si="34"/>
        <v>Non academic</v>
      </c>
      <c r="P376" t="str">
        <f t="shared" si="35"/>
        <v>Long service leave and annual leave</v>
      </c>
    </row>
    <row r="377" spans="2:16" ht="15" customHeight="1">
      <c r="B377" t="str">
        <f t="shared" si="30"/>
        <v>Detail</v>
      </c>
      <c r="C377" t="s">
        <v>140</v>
      </c>
      <c r="D377" s="4">
        <v>789318.02</v>
      </c>
      <c r="E377" s="4">
        <v>691526.66</v>
      </c>
      <c r="F377" t="s">
        <v>49</v>
      </c>
      <c r="G377" t="s">
        <v>120</v>
      </c>
      <c r="H377">
        <v>0</v>
      </c>
      <c r="I377" t="s">
        <v>121</v>
      </c>
      <c r="J377" t="s">
        <v>131</v>
      </c>
      <c r="K377" t="s">
        <v>129</v>
      </c>
      <c r="L377" t="str">
        <f t="shared" si="31"/>
        <v>Expenses from continuing operations</v>
      </c>
      <c r="M377" t="str">
        <f t="shared" si="32"/>
        <v>Employee related expenses</v>
      </c>
      <c r="N377" t="str">
        <f t="shared" si="33"/>
        <v>Employee related expenses</v>
      </c>
      <c r="O377" t="str">
        <f t="shared" si="34"/>
        <v>Non academic</v>
      </c>
      <c r="P377" t="str">
        <f t="shared" si="35"/>
        <v>Long service leave and annual leave</v>
      </c>
    </row>
    <row r="378" spans="2:16" ht="15" customHeight="1">
      <c r="B378" t="str">
        <f t="shared" si="30"/>
        <v>Detail</v>
      </c>
      <c r="C378" t="s">
        <v>141</v>
      </c>
      <c r="D378" s="4">
        <v>-120121.87</v>
      </c>
      <c r="E378" s="4">
        <v>-127632.29</v>
      </c>
      <c r="F378" t="s">
        <v>49</v>
      </c>
      <c r="G378" t="s">
        <v>120</v>
      </c>
      <c r="H378">
        <v>0</v>
      </c>
      <c r="I378" t="s">
        <v>121</v>
      </c>
      <c r="J378" t="s">
        <v>131</v>
      </c>
      <c r="K378" t="s">
        <v>129</v>
      </c>
      <c r="L378" t="str">
        <f t="shared" si="31"/>
        <v>Expenses from continuing operations</v>
      </c>
      <c r="M378" t="str">
        <f t="shared" si="32"/>
        <v>Employee related expenses</v>
      </c>
      <c r="N378" t="str">
        <f t="shared" si="33"/>
        <v>Employee related expenses</v>
      </c>
      <c r="O378" t="str">
        <f t="shared" si="34"/>
        <v>Non academic</v>
      </c>
      <c r="P378" t="str">
        <f t="shared" si="35"/>
        <v>Long service leave and annual leave</v>
      </c>
    </row>
    <row r="379" spans="2:16" ht="15" customHeight="1">
      <c r="B379" t="str">
        <f t="shared" si="30"/>
        <v>Detail</v>
      </c>
      <c r="C379" t="s">
        <v>640</v>
      </c>
      <c r="D379" s="4">
        <v>967202.84</v>
      </c>
      <c r="E379" s="4">
        <v>1351202.84</v>
      </c>
      <c r="F379" t="s">
        <v>49</v>
      </c>
      <c r="G379" t="s">
        <v>120</v>
      </c>
      <c r="H379">
        <v>0</v>
      </c>
      <c r="I379" t="s">
        <v>121</v>
      </c>
      <c r="J379" t="s">
        <v>131</v>
      </c>
      <c r="K379" t="s">
        <v>641</v>
      </c>
      <c r="L379" t="str">
        <f t="shared" si="31"/>
        <v>Expenses from continuing operations</v>
      </c>
      <c r="M379" t="str">
        <f t="shared" si="32"/>
        <v>Employee related expenses</v>
      </c>
      <c r="N379" t="str">
        <f t="shared" si="33"/>
        <v>Employee related expenses</v>
      </c>
      <c r="O379" t="str">
        <f t="shared" si="34"/>
        <v>Non academic</v>
      </c>
      <c r="P379" t="str">
        <f t="shared" si="35"/>
        <v>Redundancy payments - restructure</v>
      </c>
    </row>
    <row r="380" spans="2:16" ht="15" customHeight="1">
      <c r="B380" t="str">
        <f t="shared" si="30"/>
        <v>Detail</v>
      </c>
      <c r="C380" t="s">
        <v>751</v>
      </c>
      <c r="D380" s="4">
        <v>3000</v>
      </c>
      <c r="E380" s="4">
        <v>0</v>
      </c>
      <c r="F380" t="s">
        <v>49</v>
      </c>
      <c r="G380" t="s">
        <v>120</v>
      </c>
      <c r="H380">
        <v>0</v>
      </c>
      <c r="I380" t="s">
        <v>121</v>
      </c>
      <c r="J380" t="s">
        <v>131</v>
      </c>
      <c r="K380" t="s">
        <v>641</v>
      </c>
      <c r="L380" t="str">
        <f t="shared" si="31"/>
        <v>Expenses from continuing operations</v>
      </c>
      <c r="M380" t="str">
        <f t="shared" si="32"/>
        <v>Employee related expenses</v>
      </c>
      <c r="N380" t="str">
        <f t="shared" si="33"/>
        <v>Employee related expenses</v>
      </c>
      <c r="O380" t="str">
        <f t="shared" si="34"/>
        <v>Non academic</v>
      </c>
      <c r="P380" t="str">
        <f t="shared" si="35"/>
        <v>Redundancy payments - restructure</v>
      </c>
    </row>
    <row r="381" spans="2:16" ht="15" customHeight="1">
      <c r="B381" t="str">
        <f t="shared" si="30"/>
        <v>Detail</v>
      </c>
      <c r="C381" t="s">
        <v>642</v>
      </c>
      <c r="D381" s="4">
        <v>0</v>
      </c>
      <c r="E381" s="4">
        <v>0</v>
      </c>
      <c r="F381" t="s">
        <v>49</v>
      </c>
      <c r="G381" t="s">
        <v>120</v>
      </c>
      <c r="H381">
        <v>0</v>
      </c>
      <c r="I381" t="s">
        <v>142</v>
      </c>
      <c r="J381" t="s">
        <v>143</v>
      </c>
      <c r="K381" t="s">
        <v>357</v>
      </c>
      <c r="L381" t="str">
        <f t="shared" si="31"/>
        <v>Expenses from continuing operations</v>
      </c>
      <c r="M381" t="str">
        <f t="shared" si="32"/>
        <v>Depreciation and amortisation</v>
      </c>
      <c r="N381" t="str">
        <f t="shared" si="33"/>
        <v>Depreciation and amortisation</v>
      </c>
      <c r="O381" t="str">
        <f t="shared" si="34"/>
        <v>Depreciation</v>
      </c>
      <c r="P381" t="str">
        <f t="shared" si="35"/>
        <v>Buildings</v>
      </c>
    </row>
    <row r="382" spans="2:16" ht="15" customHeight="1">
      <c r="B382" t="str">
        <f t="shared" si="30"/>
        <v>Detail</v>
      </c>
      <c r="C382" t="s">
        <v>643</v>
      </c>
      <c r="D382" s="4">
        <v>3968386.19</v>
      </c>
      <c r="E382" s="4">
        <v>5916615.13</v>
      </c>
      <c r="F382" t="s">
        <v>49</v>
      </c>
      <c r="G382" t="s">
        <v>120</v>
      </c>
      <c r="H382">
        <v>0</v>
      </c>
      <c r="I382" t="s">
        <v>142</v>
      </c>
      <c r="J382" t="s">
        <v>143</v>
      </c>
      <c r="K382" t="s">
        <v>357</v>
      </c>
      <c r="L382" t="str">
        <f t="shared" si="31"/>
        <v>Expenses from continuing operations</v>
      </c>
      <c r="M382" t="str">
        <f t="shared" si="32"/>
        <v>Depreciation and amortisation</v>
      </c>
      <c r="N382" t="str">
        <f t="shared" si="33"/>
        <v>Depreciation and amortisation</v>
      </c>
      <c r="O382" t="str">
        <f t="shared" si="34"/>
        <v>Depreciation</v>
      </c>
      <c r="P382" t="str">
        <f t="shared" si="35"/>
        <v>Buildings</v>
      </c>
    </row>
    <row r="383" spans="2:16" ht="15" customHeight="1">
      <c r="B383" t="str">
        <f t="shared" si="30"/>
        <v>Detail</v>
      </c>
      <c r="C383" t="s">
        <v>644</v>
      </c>
      <c r="D383" s="4">
        <v>868948.95</v>
      </c>
      <c r="E383" s="4">
        <v>1190380.23</v>
      </c>
      <c r="F383" t="s">
        <v>49</v>
      </c>
      <c r="G383" t="s">
        <v>120</v>
      </c>
      <c r="H383">
        <v>0</v>
      </c>
      <c r="I383" t="s">
        <v>142</v>
      </c>
      <c r="J383" t="s">
        <v>143</v>
      </c>
      <c r="K383" t="s">
        <v>362</v>
      </c>
      <c r="L383" t="str">
        <f t="shared" si="31"/>
        <v>Expenses from continuing operations</v>
      </c>
      <c r="M383" t="str">
        <f t="shared" si="32"/>
        <v>Depreciation and amortisation</v>
      </c>
      <c r="N383" t="str">
        <f t="shared" si="33"/>
        <v>Depreciation and amortisation</v>
      </c>
      <c r="O383" t="str">
        <f t="shared" si="34"/>
        <v>Depreciation</v>
      </c>
      <c r="P383" t="str">
        <f t="shared" si="35"/>
        <v>Infrastructure</v>
      </c>
    </row>
    <row r="384" spans="2:16" ht="15" customHeight="1">
      <c r="B384" t="str">
        <f t="shared" si="30"/>
        <v>Detail</v>
      </c>
      <c r="C384" t="s">
        <v>144</v>
      </c>
      <c r="D384" s="4">
        <v>718811.81</v>
      </c>
      <c r="E384" s="4">
        <v>1100093.22</v>
      </c>
      <c r="F384" t="s">
        <v>49</v>
      </c>
      <c r="G384" t="s">
        <v>120</v>
      </c>
      <c r="H384">
        <v>0</v>
      </c>
      <c r="I384" t="s">
        <v>142</v>
      </c>
      <c r="J384" t="s">
        <v>143</v>
      </c>
      <c r="K384" t="s">
        <v>145</v>
      </c>
      <c r="L384" t="str">
        <f t="shared" si="31"/>
        <v>Expenses from continuing operations</v>
      </c>
      <c r="M384" t="str">
        <f t="shared" si="32"/>
        <v>Depreciation and amortisation</v>
      </c>
      <c r="N384" t="str">
        <f t="shared" si="33"/>
        <v>Depreciation and amortisation</v>
      </c>
      <c r="O384" t="str">
        <f t="shared" si="34"/>
        <v>Depreciation</v>
      </c>
      <c r="P384" t="str">
        <f t="shared" si="35"/>
        <v>Computers</v>
      </c>
    </row>
    <row r="385" spans="2:16" ht="15" customHeight="1">
      <c r="B385" t="str">
        <f t="shared" si="30"/>
        <v>Detail</v>
      </c>
      <c r="C385" t="s">
        <v>645</v>
      </c>
      <c r="D385" s="4">
        <v>0</v>
      </c>
      <c r="E385" s="4">
        <v>7973.17</v>
      </c>
      <c r="F385" t="s">
        <v>49</v>
      </c>
      <c r="G385" t="s">
        <v>120</v>
      </c>
      <c r="H385">
        <v>0</v>
      </c>
      <c r="I385" t="s">
        <v>142</v>
      </c>
      <c r="J385" t="s">
        <v>143</v>
      </c>
      <c r="K385" t="s">
        <v>646</v>
      </c>
      <c r="L385" t="str">
        <f t="shared" si="31"/>
        <v>Expenses from continuing operations</v>
      </c>
      <c r="M385" t="str">
        <f t="shared" si="32"/>
        <v>Depreciation and amortisation</v>
      </c>
      <c r="N385" t="str">
        <f t="shared" si="33"/>
        <v>Depreciation and amortisation</v>
      </c>
      <c r="O385" t="str">
        <f t="shared" si="34"/>
        <v>Depreciation</v>
      </c>
      <c r="P385" t="str">
        <f t="shared" si="35"/>
        <v>Motor Vehicles</v>
      </c>
    </row>
    <row r="386" spans="2:16" ht="15" customHeight="1">
      <c r="B386" t="str">
        <f t="shared" si="30"/>
        <v>Detail</v>
      </c>
      <c r="C386" t="s">
        <v>146</v>
      </c>
      <c r="D386" s="4">
        <v>1686255.18</v>
      </c>
      <c r="E386" s="4">
        <v>2548944.9</v>
      </c>
      <c r="F386" t="s">
        <v>49</v>
      </c>
      <c r="G386" t="s">
        <v>120</v>
      </c>
      <c r="H386">
        <v>0</v>
      </c>
      <c r="I386" t="s">
        <v>142</v>
      </c>
      <c r="J386" t="s">
        <v>143</v>
      </c>
      <c r="K386" t="s">
        <v>72</v>
      </c>
      <c r="L386" t="str">
        <f t="shared" si="31"/>
        <v>Expenses from continuing operations</v>
      </c>
      <c r="M386" t="str">
        <f t="shared" si="32"/>
        <v>Depreciation and amortisation</v>
      </c>
      <c r="N386" t="str">
        <f t="shared" si="33"/>
        <v>Depreciation and amortisation</v>
      </c>
      <c r="O386" t="str">
        <f t="shared" si="34"/>
        <v>Depreciation</v>
      </c>
      <c r="P386" t="str">
        <f t="shared" si="35"/>
        <v>Equipment</v>
      </c>
    </row>
    <row r="387" spans="2:16" ht="15" customHeight="1">
      <c r="B387" t="str">
        <f t="shared" si="30"/>
        <v>Detail</v>
      </c>
      <c r="C387" t="s">
        <v>647</v>
      </c>
      <c r="D387" s="4">
        <v>258736.22</v>
      </c>
      <c r="E387" s="4">
        <v>388636.67</v>
      </c>
      <c r="F387" t="s">
        <v>49</v>
      </c>
      <c r="G387" t="s">
        <v>120</v>
      </c>
      <c r="H387">
        <v>0</v>
      </c>
      <c r="I387" t="s">
        <v>142</v>
      </c>
      <c r="J387" t="s">
        <v>143</v>
      </c>
      <c r="K387" t="s">
        <v>648</v>
      </c>
      <c r="L387" t="str">
        <f t="shared" si="31"/>
        <v>Expenses from continuing operations</v>
      </c>
      <c r="M387" t="str">
        <f t="shared" si="32"/>
        <v>Depreciation and amortisation</v>
      </c>
      <c r="N387" t="str">
        <f t="shared" si="33"/>
        <v>Depreciation and amortisation</v>
      </c>
      <c r="O387" t="str">
        <f t="shared" si="34"/>
        <v>Depreciation</v>
      </c>
      <c r="P387" t="str">
        <f t="shared" si="35"/>
        <v>Library</v>
      </c>
    </row>
    <row r="388" spans="2:16" ht="15" customHeight="1">
      <c r="B388" t="str">
        <f t="shared" si="30"/>
        <v>Detail</v>
      </c>
      <c r="C388" t="s">
        <v>649</v>
      </c>
      <c r="D388" s="4">
        <v>1266970.97</v>
      </c>
      <c r="E388" s="4">
        <v>1651976.1</v>
      </c>
      <c r="F388" t="s">
        <v>49</v>
      </c>
      <c r="G388" t="s">
        <v>120</v>
      </c>
      <c r="H388">
        <v>0</v>
      </c>
      <c r="I388" t="s">
        <v>142</v>
      </c>
      <c r="J388" t="s">
        <v>143</v>
      </c>
      <c r="K388" t="s">
        <v>375</v>
      </c>
      <c r="L388" t="str">
        <f t="shared" si="31"/>
        <v>Expenses from continuing operations</v>
      </c>
      <c r="M388" t="str">
        <f t="shared" si="32"/>
        <v>Depreciation and amortisation</v>
      </c>
      <c r="N388" t="str">
        <f t="shared" si="33"/>
        <v>Depreciation and amortisation</v>
      </c>
      <c r="O388" t="str">
        <f t="shared" si="34"/>
        <v>Depreciation</v>
      </c>
      <c r="P388" t="str">
        <f t="shared" si="35"/>
        <v>Fixtures and Fittings</v>
      </c>
    </row>
    <row r="389" spans="2:16" ht="15" customHeight="1">
      <c r="B389" t="str">
        <f t="shared" si="30"/>
        <v>Detail</v>
      </c>
      <c r="C389" t="s">
        <v>650</v>
      </c>
      <c r="D389" s="4">
        <v>897378.18</v>
      </c>
      <c r="E389" s="4">
        <v>1605263.05</v>
      </c>
      <c r="F389" t="s">
        <v>49</v>
      </c>
      <c r="G389" t="s">
        <v>120</v>
      </c>
      <c r="H389">
        <v>0</v>
      </c>
      <c r="I389" t="s">
        <v>142</v>
      </c>
      <c r="J389" t="s">
        <v>651</v>
      </c>
      <c r="K389" t="s">
        <v>652</v>
      </c>
      <c r="L389" t="str">
        <f t="shared" si="31"/>
        <v>Expenses from continuing operations</v>
      </c>
      <c r="M389" t="str">
        <f t="shared" si="32"/>
        <v>Depreciation and amortisation</v>
      </c>
      <c r="N389" t="str">
        <f t="shared" si="33"/>
        <v>Depreciation and amortisation</v>
      </c>
      <c r="O389" t="str">
        <f t="shared" si="34"/>
        <v>Amortisation</v>
      </c>
      <c r="P389" t="str">
        <f t="shared" si="35"/>
        <v>Computer software</v>
      </c>
    </row>
    <row r="390" spans="2:16" ht="15" customHeight="1">
      <c r="B390" t="str">
        <f t="shared" si="30"/>
        <v>Detail</v>
      </c>
      <c r="C390" t="s">
        <v>653</v>
      </c>
      <c r="D390" s="4">
        <v>237492.82</v>
      </c>
      <c r="E390" s="4">
        <v>282960.39</v>
      </c>
      <c r="F390" t="s">
        <v>49</v>
      </c>
      <c r="G390" t="s">
        <v>120</v>
      </c>
      <c r="H390">
        <v>0</v>
      </c>
      <c r="I390" t="s">
        <v>142</v>
      </c>
      <c r="J390" t="s">
        <v>651</v>
      </c>
      <c r="K390" t="s">
        <v>382</v>
      </c>
      <c r="L390" t="str">
        <f t="shared" si="31"/>
        <v>Expenses from continuing operations</v>
      </c>
      <c r="M390" t="str">
        <f t="shared" si="32"/>
        <v>Depreciation and amortisation</v>
      </c>
      <c r="N390" t="str">
        <f t="shared" si="33"/>
        <v>Depreciation and amortisation</v>
      </c>
      <c r="O390" t="str">
        <f t="shared" si="34"/>
        <v>Amortisation</v>
      </c>
      <c r="P390" t="str">
        <f t="shared" si="35"/>
        <v>Strategic Initiatives</v>
      </c>
    </row>
    <row r="391" spans="2:16" ht="15" customHeight="1">
      <c r="B391" t="str">
        <f t="shared" si="30"/>
        <v>Detail</v>
      </c>
      <c r="C391" t="s">
        <v>147</v>
      </c>
      <c r="D391" s="4">
        <v>1589134.2</v>
      </c>
      <c r="E391" s="4">
        <v>4458860.94</v>
      </c>
      <c r="F391" t="s">
        <v>49</v>
      </c>
      <c r="G391" t="s">
        <v>120</v>
      </c>
      <c r="H391">
        <v>0</v>
      </c>
      <c r="I391">
        <v>0</v>
      </c>
      <c r="J391">
        <v>0</v>
      </c>
      <c r="K391" t="s">
        <v>148</v>
      </c>
      <c r="L391" t="str">
        <f t="shared" si="31"/>
        <v>Expenses from continuing operations</v>
      </c>
      <c r="M391" t="str">
        <f t="shared" si="32"/>
        <v>Repairs and maintenance</v>
      </c>
      <c r="N391" t="str">
        <f t="shared" si="33"/>
        <v>Repairs and maintenance</v>
      </c>
      <c r="O391" t="str">
        <f t="shared" si="34"/>
        <v>Repairs and maintenance</v>
      </c>
      <c r="P391" t="str">
        <f t="shared" si="35"/>
        <v>Repairs and maintenance</v>
      </c>
    </row>
    <row r="392" spans="2:16" ht="15" customHeight="1">
      <c r="B392" t="str">
        <f t="shared" si="30"/>
        <v>Detail</v>
      </c>
      <c r="C392" t="s">
        <v>654</v>
      </c>
      <c r="D392" s="4">
        <v>0</v>
      </c>
      <c r="E392" s="4">
        <v>0</v>
      </c>
      <c r="F392" t="s">
        <v>44</v>
      </c>
      <c r="G392" t="s">
        <v>120</v>
      </c>
      <c r="H392">
        <v>0</v>
      </c>
      <c r="I392">
        <v>0</v>
      </c>
      <c r="J392">
        <v>0</v>
      </c>
      <c r="K392" t="s">
        <v>148</v>
      </c>
      <c r="L392" t="str">
        <f t="shared" si="31"/>
        <v>Expenses from continuing operations</v>
      </c>
      <c r="M392" t="str">
        <f t="shared" si="32"/>
        <v>Repairs and maintenance</v>
      </c>
      <c r="N392" t="str">
        <f t="shared" si="33"/>
        <v>Repairs and maintenance</v>
      </c>
      <c r="O392" t="str">
        <f t="shared" si="34"/>
        <v>Repairs and maintenance</v>
      </c>
      <c r="P392" t="str">
        <f t="shared" si="35"/>
        <v>Repairs and maintenance</v>
      </c>
    </row>
    <row r="393" spans="2:16" ht="15" customHeight="1">
      <c r="B393" t="str">
        <f t="shared" si="30"/>
        <v>Detail</v>
      </c>
      <c r="C393" t="s">
        <v>655</v>
      </c>
      <c r="D393" s="4">
        <v>1578797.46</v>
      </c>
      <c r="E393" s="4">
        <v>1890051.67</v>
      </c>
      <c r="F393" t="s">
        <v>49</v>
      </c>
      <c r="G393" t="s">
        <v>120</v>
      </c>
      <c r="H393">
        <v>0</v>
      </c>
      <c r="I393" t="s">
        <v>656</v>
      </c>
      <c r="J393" t="s">
        <v>657</v>
      </c>
      <c r="K393" t="s">
        <v>658</v>
      </c>
      <c r="L393" t="str">
        <f t="shared" si="31"/>
        <v>Expenses from continuing operations</v>
      </c>
      <c r="M393" t="str">
        <f t="shared" si="32"/>
        <v>Borrowing costs</v>
      </c>
      <c r="N393" t="str">
        <f t="shared" si="33"/>
        <v>Borrowing costs</v>
      </c>
      <c r="O393" t="str">
        <f t="shared" si="34"/>
        <v>Finance expense</v>
      </c>
      <c r="P393" t="str">
        <f t="shared" si="35"/>
        <v>Interest expense</v>
      </c>
    </row>
    <row r="394" spans="2:16" ht="15" customHeight="1">
      <c r="B394" t="str">
        <f t="shared" si="30"/>
        <v>Detail</v>
      </c>
      <c r="C394" t="s">
        <v>149</v>
      </c>
      <c r="D394" s="4">
        <v>70853.8</v>
      </c>
      <c r="E394" s="4">
        <v>24698.24</v>
      </c>
      <c r="F394" t="s">
        <v>49</v>
      </c>
      <c r="G394" t="s">
        <v>120</v>
      </c>
      <c r="H394">
        <v>0</v>
      </c>
      <c r="I394">
        <v>0</v>
      </c>
      <c r="J394" t="s">
        <v>150</v>
      </c>
      <c r="K394" t="s">
        <v>151</v>
      </c>
      <c r="L394" t="str">
        <f t="shared" si="31"/>
        <v>Expenses from continuing operations</v>
      </c>
      <c r="M394" t="str">
        <f t="shared" si="32"/>
        <v>Impairment losses</v>
      </c>
      <c r="N394" t="str">
        <f t="shared" si="33"/>
        <v>Impairment losses</v>
      </c>
      <c r="O394" t="str">
        <f t="shared" si="34"/>
        <v>Impairment losses</v>
      </c>
      <c r="P394" t="str">
        <f t="shared" si="35"/>
        <v>Impaired receivables</v>
      </c>
    </row>
    <row r="395" spans="2:16" ht="15" customHeight="1">
      <c r="B395" t="str">
        <f t="shared" si="30"/>
        <v>Detail</v>
      </c>
      <c r="C395" t="s">
        <v>659</v>
      </c>
      <c r="D395" s="4">
        <v>0</v>
      </c>
      <c r="E395" s="4">
        <v>234068.55</v>
      </c>
      <c r="F395" t="s">
        <v>49</v>
      </c>
      <c r="G395" t="s">
        <v>120</v>
      </c>
      <c r="H395" t="s">
        <v>660</v>
      </c>
      <c r="I395">
        <v>0</v>
      </c>
      <c r="J395" t="s">
        <v>661</v>
      </c>
      <c r="K395" t="s">
        <v>662</v>
      </c>
      <c r="L395" t="str">
        <f t="shared" si="31"/>
        <v>Expenses from continuing operations</v>
      </c>
      <c r="M395" t="str">
        <f t="shared" si="32"/>
        <v>Investment losses</v>
      </c>
      <c r="N395" t="str">
        <f t="shared" si="33"/>
        <v>Investment loss</v>
      </c>
      <c r="O395" t="str">
        <f t="shared" si="34"/>
        <v>Investment loss</v>
      </c>
      <c r="P395" t="str">
        <f t="shared" si="35"/>
        <v>Loss on revaluation of assets</v>
      </c>
    </row>
    <row r="396" spans="2:16" ht="15" customHeight="1">
      <c r="B396" t="str">
        <f t="shared" si="30"/>
        <v>Detail</v>
      </c>
      <c r="C396" t="s">
        <v>152</v>
      </c>
      <c r="D396" s="4">
        <v>730938.89</v>
      </c>
      <c r="E396" s="4">
        <v>1948037.65</v>
      </c>
      <c r="F396" t="s">
        <v>49</v>
      </c>
      <c r="G396" t="s">
        <v>120</v>
      </c>
      <c r="H396">
        <v>0</v>
      </c>
      <c r="I396">
        <v>0</v>
      </c>
      <c r="J396" t="s">
        <v>153</v>
      </c>
      <c r="K396" t="s">
        <v>154</v>
      </c>
      <c r="L396" t="str">
        <f t="shared" si="31"/>
        <v>Expenses from continuing operations</v>
      </c>
      <c r="M396" t="str">
        <f t="shared" si="32"/>
        <v>Other expenses</v>
      </c>
      <c r="N396" t="str">
        <f t="shared" si="33"/>
        <v>Other expenses</v>
      </c>
      <c r="O396" t="str">
        <f t="shared" si="34"/>
        <v>Other expenses</v>
      </c>
      <c r="P396" t="str">
        <f t="shared" si="35"/>
        <v>Advertising</v>
      </c>
    </row>
    <row r="397" spans="2:16" ht="15" customHeight="1">
      <c r="B397" t="str">
        <f t="shared" si="30"/>
        <v>Detail</v>
      </c>
      <c r="C397" t="s">
        <v>155</v>
      </c>
      <c r="D397" s="4">
        <v>217953.12</v>
      </c>
      <c r="E397" s="4">
        <v>213289.15</v>
      </c>
      <c r="F397" t="s">
        <v>49</v>
      </c>
      <c r="G397" t="s">
        <v>120</v>
      </c>
      <c r="H397">
        <v>0</v>
      </c>
      <c r="I397">
        <v>0</v>
      </c>
      <c r="J397" t="s">
        <v>153</v>
      </c>
      <c r="K397" t="s">
        <v>156</v>
      </c>
      <c r="L397" t="str">
        <f t="shared" si="31"/>
        <v>Expenses from continuing operations</v>
      </c>
      <c r="M397" t="str">
        <f t="shared" si="32"/>
        <v>Other expenses</v>
      </c>
      <c r="N397" t="str">
        <f t="shared" si="33"/>
        <v>Other expenses</v>
      </c>
      <c r="O397" t="str">
        <f t="shared" si="34"/>
        <v>Other expenses</v>
      </c>
      <c r="P397" t="str">
        <f t="shared" si="35"/>
        <v>Audit</v>
      </c>
    </row>
    <row r="398" spans="2:16" ht="15" customHeight="1">
      <c r="B398" t="str">
        <f t="shared" si="30"/>
        <v>Detail</v>
      </c>
      <c r="C398" t="s">
        <v>663</v>
      </c>
      <c r="D398" s="4">
        <v>624</v>
      </c>
      <c r="E398" s="4">
        <v>2328.41</v>
      </c>
      <c r="F398" t="s">
        <v>49</v>
      </c>
      <c r="G398" t="s">
        <v>120</v>
      </c>
      <c r="H398">
        <v>0</v>
      </c>
      <c r="I398">
        <v>0</v>
      </c>
      <c r="J398" t="s">
        <v>153</v>
      </c>
      <c r="K398" t="s">
        <v>157</v>
      </c>
      <c r="L398" t="str">
        <f t="shared" si="31"/>
        <v>Expenses from continuing operations</v>
      </c>
      <c r="M398" t="str">
        <f t="shared" si="32"/>
        <v>Other expenses</v>
      </c>
      <c r="N398" t="str">
        <f t="shared" si="33"/>
        <v>Other expenses</v>
      </c>
      <c r="O398" t="str">
        <f t="shared" si="34"/>
        <v>Other expenses</v>
      </c>
      <c r="P398" t="str">
        <f t="shared" si="35"/>
        <v>Books and publications</v>
      </c>
    </row>
    <row r="399" spans="2:16" ht="15" customHeight="1">
      <c r="B399" t="str">
        <f t="shared" si="30"/>
        <v>Detail</v>
      </c>
      <c r="C399" t="s">
        <v>158</v>
      </c>
      <c r="D399" s="4">
        <v>306864.39</v>
      </c>
      <c r="E399" s="4">
        <v>487087.43</v>
      </c>
      <c r="F399" t="s">
        <v>49</v>
      </c>
      <c r="G399" t="s">
        <v>120</v>
      </c>
      <c r="H399">
        <v>0</v>
      </c>
      <c r="I399">
        <v>0</v>
      </c>
      <c r="J399" t="s">
        <v>153</v>
      </c>
      <c r="K399" t="s">
        <v>157</v>
      </c>
      <c r="L399" t="str">
        <f t="shared" si="31"/>
        <v>Expenses from continuing operations</v>
      </c>
      <c r="M399" t="str">
        <f t="shared" si="32"/>
        <v>Other expenses</v>
      </c>
      <c r="N399" t="str">
        <f t="shared" si="33"/>
        <v>Other expenses</v>
      </c>
      <c r="O399" t="str">
        <f t="shared" si="34"/>
        <v>Other expenses</v>
      </c>
      <c r="P399" t="str">
        <f t="shared" si="35"/>
        <v>Books and publications</v>
      </c>
    </row>
    <row r="400" spans="2:16" ht="15" customHeight="1">
      <c r="B400" t="str">
        <f t="shared" si="30"/>
        <v>Detail</v>
      </c>
      <c r="C400" t="s">
        <v>664</v>
      </c>
      <c r="D400" s="4">
        <v>49632.79</v>
      </c>
      <c r="E400" s="4">
        <v>41500.56</v>
      </c>
      <c r="F400" t="s">
        <v>49</v>
      </c>
      <c r="G400" t="s">
        <v>120</v>
      </c>
      <c r="H400">
        <v>0</v>
      </c>
      <c r="I400">
        <v>0</v>
      </c>
      <c r="J400" t="s">
        <v>153</v>
      </c>
      <c r="K400" t="s">
        <v>157</v>
      </c>
      <c r="L400" t="str">
        <f t="shared" si="31"/>
        <v>Expenses from continuing operations</v>
      </c>
      <c r="M400" t="str">
        <f t="shared" si="32"/>
        <v>Other expenses</v>
      </c>
      <c r="N400" t="str">
        <f t="shared" si="33"/>
        <v>Other expenses</v>
      </c>
      <c r="O400" t="str">
        <f t="shared" si="34"/>
        <v>Other expenses</v>
      </c>
      <c r="P400" t="str">
        <f t="shared" si="35"/>
        <v>Books and publications</v>
      </c>
    </row>
    <row r="401" spans="2:16" ht="15" customHeight="1">
      <c r="B401" t="str">
        <f t="shared" si="30"/>
        <v>Detail</v>
      </c>
      <c r="C401" t="s">
        <v>159</v>
      </c>
      <c r="D401" s="4">
        <v>1437580.7</v>
      </c>
      <c r="E401" s="4">
        <v>1985852.53</v>
      </c>
      <c r="F401" t="s">
        <v>49</v>
      </c>
      <c r="G401" t="s">
        <v>120</v>
      </c>
      <c r="H401">
        <v>0</v>
      </c>
      <c r="I401">
        <v>0</v>
      </c>
      <c r="J401" t="s">
        <v>153</v>
      </c>
      <c r="K401" t="s">
        <v>160</v>
      </c>
      <c r="L401" t="str">
        <f t="shared" si="31"/>
        <v>Expenses from continuing operations</v>
      </c>
      <c r="M401" t="str">
        <f t="shared" si="32"/>
        <v>Other expenses</v>
      </c>
      <c r="N401" t="str">
        <f t="shared" si="33"/>
        <v>Other expenses</v>
      </c>
      <c r="O401" t="str">
        <f t="shared" si="34"/>
        <v>Other expenses</v>
      </c>
      <c r="P401" t="str">
        <f t="shared" si="35"/>
        <v>Commissions</v>
      </c>
    </row>
    <row r="402" spans="2:16" ht="15" customHeight="1">
      <c r="B402" t="str">
        <f t="shared" si="30"/>
        <v>Detail</v>
      </c>
      <c r="C402" t="s">
        <v>161</v>
      </c>
      <c r="D402" s="4">
        <v>487769.53</v>
      </c>
      <c r="E402" s="4">
        <v>750817.59</v>
      </c>
      <c r="F402" t="s">
        <v>49</v>
      </c>
      <c r="G402" t="s">
        <v>120</v>
      </c>
      <c r="H402">
        <v>0</v>
      </c>
      <c r="I402">
        <v>0</v>
      </c>
      <c r="J402" t="s">
        <v>153</v>
      </c>
      <c r="K402" t="s">
        <v>162</v>
      </c>
      <c r="L402" t="str">
        <f t="shared" si="31"/>
        <v>Expenses from continuing operations</v>
      </c>
      <c r="M402" t="str">
        <f t="shared" si="32"/>
        <v>Other expenses</v>
      </c>
      <c r="N402" t="str">
        <f t="shared" si="33"/>
        <v>Other expenses</v>
      </c>
      <c r="O402" t="str">
        <f t="shared" si="34"/>
        <v>Other expenses</v>
      </c>
      <c r="P402" t="str">
        <f t="shared" si="35"/>
        <v>Conference and facilities hire</v>
      </c>
    </row>
    <row r="403" spans="2:16" ht="15" customHeight="1">
      <c r="B403" t="str">
        <f t="shared" si="30"/>
        <v>Detail</v>
      </c>
      <c r="C403" t="s">
        <v>163</v>
      </c>
      <c r="D403" s="4">
        <v>105336.88</v>
      </c>
      <c r="E403" s="4">
        <v>258484.07</v>
      </c>
      <c r="F403" t="s">
        <v>49</v>
      </c>
      <c r="G403" t="s">
        <v>120</v>
      </c>
      <c r="H403">
        <v>0</v>
      </c>
      <c r="I403">
        <v>0</v>
      </c>
      <c r="J403" t="s">
        <v>153</v>
      </c>
      <c r="K403" t="s">
        <v>162</v>
      </c>
      <c r="L403" t="str">
        <f t="shared" si="31"/>
        <v>Expenses from continuing operations</v>
      </c>
      <c r="M403" t="str">
        <f t="shared" si="32"/>
        <v>Other expenses</v>
      </c>
      <c r="N403" t="str">
        <f t="shared" si="33"/>
        <v>Other expenses</v>
      </c>
      <c r="O403" t="str">
        <f t="shared" si="34"/>
        <v>Other expenses</v>
      </c>
      <c r="P403" t="str">
        <f t="shared" si="35"/>
        <v>Conference and facilities hire</v>
      </c>
    </row>
    <row r="404" spans="2:16" ht="15" customHeight="1">
      <c r="B404" t="str">
        <f t="shared" si="30"/>
        <v>Detail</v>
      </c>
      <c r="C404" t="s">
        <v>164</v>
      </c>
      <c r="D404" s="4">
        <v>4393051.86</v>
      </c>
      <c r="E404" s="4">
        <v>6206766.92</v>
      </c>
      <c r="F404" t="s">
        <v>49</v>
      </c>
      <c r="G404" t="s">
        <v>120</v>
      </c>
      <c r="H404">
        <v>0</v>
      </c>
      <c r="I404">
        <v>0</v>
      </c>
      <c r="J404" t="s">
        <v>153</v>
      </c>
      <c r="K404" t="s">
        <v>165</v>
      </c>
      <c r="L404" t="str">
        <f t="shared" si="31"/>
        <v>Expenses from continuing operations</v>
      </c>
      <c r="M404" t="str">
        <f t="shared" si="32"/>
        <v>Other expenses</v>
      </c>
      <c r="N404" t="str">
        <f t="shared" si="33"/>
        <v>Other expenses</v>
      </c>
      <c r="O404" t="str">
        <f t="shared" si="34"/>
        <v>Other expenses</v>
      </c>
      <c r="P404" t="str">
        <f t="shared" si="35"/>
        <v>Consultants fees</v>
      </c>
    </row>
    <row r="405" spans="2:16" ht="15" customHeight="1">
      <c r="B405" t="str">
        <f t="shared" si="30"/>
        <v>Detail</v>
      </c>
      <c r="C405" t="s">
        <v>285</v>
      </c>
      <c r="D405" s="4">
        <v>8632.68</v>
      </c>
      <c r="E405" s="4">
        <v>274060.62</v>
      </c>
      <c r="F405" t="s">
        <v>49</v>
      </c>
      <c r="G405" t="s">
        <v>120</v>
      </c>
      <c r="H405">
        <v>0</v>
      </c>
      <c r="I405">
        <v>0</v>
      </c>
      <c r="J405" t="s">
        <v>153</v>
      </c>
      <c r="K405" t="s">
        <v>165</v>
      </c>
      <c r="L405" t="str">
        <f t="shared" si="31"/>
        <v>Expenses from continuing operations</v>
      </c>
      <c r="M405" t="str">
        <f t="shared" si="32"/>
        <v>Other expenses</v>
      </c>
      <c r="N405" t="str">
        <f t="shared" si="33"/>
        <v>Other expenses</v>
      </c>
      <c r="O405" t="str">
        <f t="shared" si="34"/>
        <v>Other expenses</v>
      </c>
      <c r="P405" t="str">
        <f t="shared" si="35"/>
        <v>Consultants fees</v>
      </c>
    </row>
    <row r="406" spans="2:16" ht="15" customHeight="1">
      <c r="B406" t="str">
        <f t="shared" si="30"/>
        <v>Detail</v>
      </c>
      <c r="C406" t="s">
        <v>665</v>
      </c>
      <c r="D406" s="4">
        <v>32609.68</v>
      </c>
      <c r="E406" s="4">
        <v>258911.12</v>
      </c>
      <c r="F406" t="s">
        <v>49</v>
      </c>
      <c r="G406" t="s">
        <v>120</v>
      </c>
      <c r="H406">
        <v>0</v>
      </c>
      <c r="I406">
        <v>0</v>
      </c>
      <c r="J406" t="s">
        <v>153</v>
      </c>
      <c r="K406" t="s">
        <v>666</v>
      </c>
      <c r="L406" t="str">
        <f t="shared" si="31"/>
        <v>Expenses from continuing operations</v>
      </c>
      <c r="M406" t="str">
        <f t="shared" si="32"/>
        <v>Other expenses</v>
      </c>
      <c r="N406" t="str">
        <f t="shared" si="33"/>
        <v>Other expenses</v>
      </c>
      <c r="O406" t="str">
        <f t="shared" si="34"/>
        <v>Other expenses</v>
      </c>
      <c r="P406" t="str">
        <f t="shared" si="35"/>
        <v>Contract services</v>
      </c>
    </row>
    <row r="407" spans="2:16" ht="15" customHeight="1">
      <c r="B407" t="str">
        <f t="shared" si="30"/>
        <v>Detail</v>
      </c>
      <c r="C407" t="s">
        <v>667</v>
      </c>
      <c r="D407" s="4">
        <v>401027.88</v>
      </c>
      <c r="E407" s="4">
        <v>776193.12</v>
      </c>
      <c r="F407" t="s">
        <v>49</v>
      </c>
      <c r="G407" t="s">
        <v>120</v>
      </c>
      <c r="H407">
        <v>0</v>
      </c>
      <c r="I407">
        <v>0</v>
      </c>
      <c r="J407" t="s">
        <v>153</v>
      </c>
      <c r="K407" t="s">
        <v>666</v>
      </c>
      <c r="L407" t="str">
        <f t="shared" si="31"/>
        <v>Expenses from continuing operations</v>
      </c>
      <c r="M407" t="str">
        <f t="shared" si="32"/>
        <v>Other expenses</v>
      </c>
      <c r="N407" t="str">
        <f t="shared" si="33"/>
        <v>Other expenses</v>
      </c>
      <c r="O407" t="str">
        <f t="shared" si="34"/>
        <v>Other expenses</v>
      </c>
      <c r="P407" t="str">
        <f t="shared" si="35"/>
        <v>Contract services</v>
      </c>
    </row>
    <row r="408" spans="2:16" ht="15" customHeight="1">
      <c r="B408" t="str">
        <f t="shared" si="30"/>
        <v>Detail</v>
      </c>
      <c r="C408" t="s">
        <v>668</v>
      </c>
      <c r="D408" s="4">
        <v>27055.19</v>
      </c>
      <c r="E408" s="4">
        <v>37777.73</v>
      </c>
      <c r="F408" t="s">
        <v>49</v>
      </c>
      <c r="G408" t="s">
        <v>120</v>
      </c>
      <c r="H408">
        <v>0</v>
      </c>
      <c r="I408">
        <v>0</v>
      </c>
      <c r="J408" t="s">
        <v>153</v>
      </c>
      <c r="K408" t="s">
        <v>666</v>
      </c>
      <c r="L408" t="str">
        <f t="shared" si="31"/>
        <v>Expenses from continuing operations</v>
      </c>
      <c r="M408" t="str">
        <f t="shared" si="32"/>
        <v>Other expenses</v>
      </c>
      <c r="N408" t="str">
        <f t="shared" si="33"/>
        <v>Other expenses</v>
      </c>
      <c r="O408" t="str">
        <f t="shared" si="34"/>
        <v>Other expenses</v>
      </c>
      <c r="P408" t="str">
        <f t="shared" si="35"/>
        <v>Contract services</v>
      </c>
    </row>
    <row r="409" spans="2:16" ht="15" customHeight="1">
      <c r="B409" t="str">
        <f t="shared" si="30"/>
        <v>Detail</v>
      </c>
      <c r="C409" t="s">
        <v>669</v>
      </c>
      <c r="D409" s="4">
        <v>980311.56</v>
      </c>
      <c r="E409" s="4">
        <v>1715827.16</v>
      </c>
      <c r="F409" t="s">
        <v>49</v>
      </c>
      <c r="G409" t="s">
        <v>120</v>
      </c>
      <c r="H409">
        <v>0</v>
      </c>
      <c r="I409">
        <v>0</v>
      </c>
      <c r="J409" t="s">
        <v>153</v>
      </c>
      <c r="K409" t="s">
        <v>666</v>
      </c>
      <c r="L409" t="str">
        <f t="shared" si="31"/>
        <v>Expenses from continuing operations</v>
      </c>
      <c r="M409" t="str">
        <f t="shared" si="32"/>
        <v>Other expenses</v>
      </c>
      <c r="N409" t="str">
        <f t="shared" si="33"/>
        <v>Other expenses</v>
      </c>
      <c r="O409" t="str">
        <f t="shared" si="34"/>
        <v>Other expenses</v>
      </c>
      <c r="P409" t="str">
        <f t="shared" si="35"/>
        <v>Contract services</v>
      </c>
    </row>
    <row r="410" spans="2:16" ht="15" customHeight="1">
      <c r="B410" t="str">
        <f t="shared" si="30"/>
        <v>Detail</v>
      </c>
      <c r="C410" t="s">
        <v>670</v>
      </c>
      <c r="D410" s="4">
        <v>130.55</v>
      </c>
      <c r="E410" s="4">
        <v>1095.78</v>
      </c>
      <c r="F410" t="s">
        <v>49</v>
      </c>
      <c r="G410" t="s">
        <v>120</v>
      </c>
      <c r="H410">
        <v>0</v>
      </c>
      <c r="I410">
        <v>0</v>
      </c>
      <c r="J410" t="s">
        <v>153</v>
      </c>
      <c r="K410" t="s">
        <v>666</v>
      </c>
      <c r="L410" t="str">
        <f t="shared" si="31"/>
        <v>Expenses from continuing operations</v>
      </c>
      <c r="M410" t="str">
        <f t="shared" si="32"/>
        <v>Other expenses</v>
      </c>
      <c r="N410" t="str">
        <f t="shared" si="33"/>
        <v>Other expenses</v>
      </c>
      <c r="O410" t="str">
        <f t="shared" si="34"/>
        <v>Other expenses</v>
      </c>
      <c r="P410" t="str">
        <f t="shared" si="35"/>
        <v>Contract services</v>
      </c>
    </row>
    <row r="411" spans="2:16" ht="15" customHeight="1">
      <c r="B411" t="str">
        <f t="shared" si="30"/>
        <v>Detail</v>
      </c>
      <c r="C411" t="s">
        <v>671</v>
      </c>
      <c r="D411" s="4">
        <v>279025.99</v>
      </c>
      <c r="E411" s="4">
        <v>171171.9</v>
      </c>
      <c r="F411" t="s">
        <v>49</v>
      </c>
      <c r="G411" t="s">
        <v>120</v>
      </c>
      <c r="H411">
        <v>0</v>
      </c>
      <c r="I411">
        <v>0</v>
      </c>
      <c r="J411" t="s">
        <v>153</v>
      </c>
      <c r="K411" t="s">
        <v>672</v>
      </c>
      <c r="L411" t="str">
        <f t="shared" si="31"/>
        <v>Expenses from continuing operations</v>
      </c>
      <c r="M411" t="str">
        <f t="shared" si="32"/>
        <v>Other expenses</v>
      </c>
      <c r="N411" t="str">
        <f t="shared" si="33"/>
        <v>Other expenses</v>
      </c>
      <c r="O411" t="str">
        <f t="shared" si="34"/>
        <v>Other expenses</v>
      </c>
      <c r="P411" t="str">
        <f t="shared" si="35"/>
        <v>Copyright charges</v>
      </c>
    </row>
    <row r="412" spans="2:16" ht="15" customHeight="1">
      <c r="B412" t="str">
        <f t="shared" si="30"/>
        <v>Detail</v>
      </c>
      <c r="C412" t="s">
        <v>673</v>
      </c>
      <c r="D412" s="4">
        <v>2316.38</v>
      </c>
      <c r="E412" s="4">
        <v>7045.33</v>
      </c>
      <c r="F412" t="s">
        <v>49</v>
      </c>
      <c r="G412" t="s">
        <v>120</v>
      </c>
      <c r="H412">
        <v>0</v>
      </c>
      <c r="I412">
        <v>0</v>
      </c>
      <c r="J412" t="s">
        <v>153</v>
      </c>
      <c r="K412" t="s">
        <v>166</v>
      </c>
      <c r="L412" t="str">
        <f t="shared" si="31"/>
        <v>Expenses from continuing operations</v>
      </c>
      <c r="M412" t="str">
        <f t="shared" si="32"/>
        <v>Other expenses</v>
      </c>
      <c r="N412" t="str">
        <f t="shared" si="33"/>
        <v>Other expenses</v>
      </c>
      <c r="O412" t="str">
        <f t="shared" si="34"/>
        <v>Other expenses</v>
      </c>
      <c r="P412" t="str">
        <f t="shared" si="35"/>
        <v>Equipment expensed</v>
      </c>
    </row>
    <row r="413" spans="2:16" ht="15" customHeight="1">
      <c r="B413" t="str">
        <f t="shared" si="30"/>
        <v>Detail</v>
      </c>
      <c r="C413" t="s">
        <v>167</v>
      </c>
      <c r="D413" s="4">
        <v>934491.84</v>
      </c>
      <c r="E413" s="4">
        <v>1471277.12</v>
      </c>
      <c r="F413" t="s">
        <v>49</v>
      </c>
      <c r="G413" t="s">
        <v>120</v>
      </c>
      <c r="H413">
        <v>0</v>
      </c>
      <c r="I413">
        <v>0</v>
      </c>
      <c r="J413" t="s">
        <v>153</v>
      </c>
      <c r="K413" t="s">
        <v>166</v>
      </c>
      <c r="L413" t="str">
        <f t="shared" si="31"/>
        <v>Expenses from continuing operations</v>
      </c>
      <c r="M413" t="str">
        <f t="shared" si="32"/>
        <v>Other expenses</v>
      </c>
      <c r="N413" t="str">
        <f t="shared" si="33"/>
        <v>Other expenses</v>
      </c>
      <c r="O413" t="str">
        <f t="shared" si="34"/>
        <v>Other expenses</v>
      </c>
      <c r="P413" t="str">
        <f t="shared" si="35"/>
        <v>Equipment expensed</v>
      </c>
    </row>
    <row r="414" spans="2:16" ht="15" customHeight="1">
      <c r="B414" t="str">
        <f t="shared" si="30"/>
        <v>Detail</v>
      </c>
      <c r="C414" t="s">
        <v>674</v>
      </c>
      <c r="D414" s="4">
        <v>170314.46</v>
      </c>
      <c r="E414" s="4">
        <v>388488.89</v>
      </c>
      <c r="F414" t="s">
        <v>49</v>
      </c>
      <c r="G414" t="s">
        <v>120</v>
      </c>
      <c r="H414">
        <v>0</v>
      </c>
      <c r="I414">
        <v>0</v>
      </c>
      <c r="J414" t="s">
        <v>153</v>
      </c>
      <c r="K414" t="s">
        <v>166</v>
      </c>
      <c r="L414" t="str">
        <f t="shared" si="31"/>
        <v>Expenses from continuing operations</v>
      </c>
      <c r="M414" t="str">
        <f t="shared" si="32"/>
        <v>Other expenses</v>
      </c>
      <c r="N414" t="str">
        <f t="shared" si="33"/>
        <v>Other expenses</v>
      </c>
      <c r="O414" t="str">
        <f t="shared" si="34"/>
        <v>Other expenses</v>
      </c>
      <c r="P414" t="str">
        <f t="shared" si="35"/>
        <v>Equipment expensed</v>
      </c>
    </row>
    <row r="415" spans="2:16" ht="15" customHeight="1">
      <c r="B415" t="str">
        <f t="shared" si="30"/>
        <v>Detail</v>
      </c>
      <c r="C415" t="s">
        <v>675</v>
      </c>
      <c r="D415" s="4">
        <v>0</v>
      </c>
      <c r="E415" s="4">
        <v>14053.37</v>
      </c>
      <c r="F415" t="s">
        <v>49</v>
      </c>
      <c r="G415" t="s">
        <v>120</v>
      </c>
      <c r="H415">
        <v>0</v>
      </c>
      <c r="I415">
        <v>0</v>
      </c>
      <c r="J415" t="s">
        <v>153</v>
      </c>
      <c r="K415" t="s">
        <v>166</v>
      </c>
      <c r="L415" t="str">
        <f t="shared" si="31"/>
        <v>Expenses from continuing operations</v>
      </c>
      <c r="M415" t="str">
        <f t="shared" si="32"/>
        <v>Other expenses</v>
      </c>
      <c r="N415" t="str">
        <f t="shared" si="33"/>
        <v>Other expenses</v>
      </c>
      <c r="O415" t="str">
        <f t="shared" si="34"/>
        <v>Other expenses</v>
      </c>
      <c r="P415" t="str">
        <f t="shared" si="35"/>
        <v>Equipment expensed</v>
      </c>
    </row>
    <row r="416" spans="2:16" ht="15" customHeight="1">
      <c r="B416" t="str">
        <f t="shared" si="30"/>
        <v>Detail</v>
      </c>
      <c r="C416" t="s">
        <v>168</v>
      </c>
      <c r="D416" s="4">
        <v>133636.4</v>
      </c>
      <c r="E416" s="4">
        <v>134156.96</v>
      </c>
      <c r="F416" t="s">
        <v>49</v>
      </c>
      <c r="G416" t="s">
        <v>120</v>
      </c>
      <c r="H416">
        <v>0</v>
      </c>
      <c r="I416">
        <v>0</v>
      </c>
      <c r="J416" t="s">
        <v>153</v>
      </c>
      <c r="K416" t="s">
        <v>169</v>
      </c>
      <c r="L416" t="str">
        <f t="shared" si="31"/>
        <v>Expenses from continuing operations</v>
      </c>
      <c r="M416" t="str">
        <f t="shared" si="32"/>
        <v>Other expenses</v>
      </c>
      <c r="N416" t="str">
        <f t="shared" si="33"/>
        <v>Other expenses</v>
      </c>
      <c r="O416" t="str">
        <f t="shared" si="34"/>
        <v>Other expenses</v>
      </c>
      <c r="P416" t="str">
        <f t="shared" si="35"/>
        <v>Freight and postage</v>
      </c>
    </row>
    <row r="417" spans="2:16" ht="15" customHeight="1">
      <c r="B417" t="str">
        <f t="shared" si="30"/>
        <v>Detail</v>
      </c>
      <c r="C417" t="s">
        <v>170</v>
      </c>
      <c r="D417" s="4">
        <v>108616.81</v>
      </c>
      <c r="E417" s="4">
        <v>215331.75</v>
      </c>
      <c r="F417" t="s">
        <v>49</v>
      </c>
      <c r="G417" t="s">
        <v>120</v>
      </c>
      <c r="H417">
        <v>0</v>
      </c>
      <c r="I417">
        <v>0</v>
      </c>
      <c r="J417" t="s">
        <v>153</v>
      </c>
      <c r="K417" t="s">
        <v>169</v>
      </c>
      <c r="L417" t="str">
        <f t="shared" si="31"/>
        <v>Expenses from continuing operations</v>
      </c>
      <c r="M417" t="str">
        <f t="shared" si="32"/>
        <v>Other expenses</v>
      </c>
      <c r="N417" t="str">
        <f t="shared" si="33"/>
        <v>Other expenses</v>
      </c>
      <c r="O417" t="str">
        <f t="shared" si="34"/>
        <v>Other expenses</v>
      </c>
      <c r="P417" t="str">
        <f t="shared" si="35"/>
        <v>Freight and postage</v>
      </c>
    </row>
    <row r="418" spans="2:16" ht="15" customHeight="1">
      <c r="B418" t="str">
        <f t="shared" si="30"/>
        <v>Detail</v>
      </c>
      <c r="C418" t="s">
        <v>676</v>
      </c>
      <c r="D418" s="4">
        <v>0</v>
      </c>
      <c r="E418" s="4">
        <v>0</v>
      </c>
      <c r="F418" t="s">
        <v>44</v>
      </c>
      <c r="G418" t="s">
        <v>120</v>
      </c>
      <c r="H418">
        <v>0</v>
      </c>
      <c r="I418">
        <v>0</v>
      </c>
      <c r="J418" t="s">
        <v>153</v>
      </c>
      <c r="K418" t="s">
        <v>171</v>
      </c>
      <c r="L418" t="str">
        <f t="shared" si="31"/>
        <v>Expenses from continuing operations</v>
      </c>
      <c r="M418" t="str">
        <f t="shared" si="32"/>
        <v>Other expenses</v>
      </c>
      <c r="N418" t="str">
        <f t="shared" si="33"/>
        <v>Other expenses</v>
      </c>
      <c r="O418" t="str">
        <f t="shared" si="34"/>
        <v>Other expenses</v>
      </c>
      <c r="P418" t="str">
        <f t="shared" si="35"/>
        <v>General materials</v>
      </c>
    </row>
    <row r="419" spans="2:16" ht="15" customHeight="1">
      <c r="B419" t="str">
        <f t="shared" si="30"/>
        <v>Detail</v>
      </c>
      <c r="C419" t="s">
        <v>677</v>
      </c>
      <c r="D419" s="4">
        <v>328340.09</v>
      </c>
      <c r="E419" s="4">
        <v>342689.7</v>
      </c>
      <c r="F419" t="s">
        <v>49</v>
      </c>
      <c r="G419" t="s">
        <v>120</v>
      </c>
      <c r="H419">
        <v>0</v>
      </c>
      <c r="I419">
        <v>0</v>
      </c>
      <c r="J419" t="s">
        <v>153</v>
      </c>
      <c r="K419" t="s">
        <v>171</v>
      </c>
      <c r="L419" t="str">
        <f t="shared" si="31"/>
        <v>Expenses from continuing operations</v>
      </c>
      <c r="M419" t="str">
        <f t="shared" si="32"/>
        <v>Other expenses</v>
      </c>
      <c r="N419" t="str">
        <f t="shared" si="33"/>
        <v>Other expenses</v>
      </c>
      <c r="O419" t="str">
        <f t="shared" si="34"/>
        <v>Other expenses</v>
      </c>
      <c r="P419" t="str">
        <f t="shared" si="35"/>
        <v>General materials</v>
      </c>
    </row>
    <row r="420" spans="2:16" ht="15" customHeight="1">
      <c r="B420" t="str">
        <f t="shared" si="30"/>
        <v>Detail</v>
      </c>
      <c r="C420" t="s">
        <v>678</v>
      </c>
      <c r="D420" s="4">
        <v>378132.56</v>
      </c>
      <c r="E420" s="4">
        <v>706988.28</v>
      </c>
      <c r="F420" t="s">
        <v>49</v>
      </c>
      <c r="G420" t="s">
        <v>120</v>
      </c>
      <c r="H420">
        <v>0</v>
      </c>
      <c r="I420">
        <v>0</v>
      </c>
      <c r="J420" t="s">
        <v>153</v>
      </c>
      <c r="K420" t="s">
        <v>171</v>
      </c>
      <c r="L420" t="str">
        <f t="shared" si="31"/>
        <v>Expenses from continuing operations</v>
      </c>
      <c r="M420" t="str">
        <f t="shared" si="32"/>
        <v>Other expenses</v>
      </c>
      <c r="N420" t="str">
        <f t="shared" si="33"/>
        <v>Other expenses</v>
      </c>
      <c r="O420" t="str">
        <f t="shared" si="34"/>
        <v>Other expenses</v>
      </c>
      <c r="P420" t="str">
        <f t="shared" si="35"/>
        <v>General materials</v>
      </c>
    </row>
    <row r="421" spans="2:16" ht="15" customHeight="1">
      <c r="B421" t="str">
        <f t="shared" si="30"/>
        <v>Detail</v>
      </c>
      <c r="C421" t="s">
        <v>679</v>
      </c>
      <c r="D421" s="4">
        <v>2192.66</v>
      </c>
      <c r="E421" s="4">
        <v>6176.05</v>
      </c>
      <c r="F421" t="s">
        <v>49</v>
      </c>
      <c r="G421" t="s">
        <v>120</v>
      </c>
      <c r="H421">
        <v>0</v>
      </c>
      <c r="I421">
        <v>0</v>
      </c>
      <c r="J421" t="s">
        <v>153</v>
      </c>
      <c r="K421" t="s">
        <v>171</v>
      </c>
      <c r="L421" t="str">
        <f t="shared" si="31"/>
        <v>Expenses from continuing operations</v>
      </c>
      <c r="M421" t="str">
        <f t="shared" si="32"/>
        <v>Other expenses</v>
      </c>
      <c r="N421" t="str">
        <f t="shared" si="33"/>
        <v>Other expenses</v>
      </c>
      <c r="O421" t="str">
        <f t="shared" si="34"/>
        <v>Other expenses</v>
      </c>
      <c r="P421" t="str">
        <f t="shared" si="35"/>
        <v>General materials</v>
      </c>
    </row>
    <row r="422" spans="2:16" ht="15" customHeight="1">
      <c r="B422" t="str">
        <f t="shared" si="30"/>
        <v>Detail</v>
      </c>
      <c r="C422" t="s">
        <v>172</v>
      </c>
      <c r="D422" s="4">
        <v>373042.16</v>
      </c>
      <c r="E422" s="4">
        <v>411807.63</v>
      </c>
      <c r="F422" t="s">
        <v>49</v>
      </c>
      <c r="G422" t="s">
        <v>120</v>
      </c>
      <c r="H422">
        <v>0</v>
      </c>
      <c r="I422">
        <v>0</v>
      </c>
      <c r="J422" t="s">
        <v>153</v>
      </c>
      <c r="K422" t="s">
        <v>171</v>
      </c>
      <c r="L422" t="str">
        <f t="shared" si="31"/>
        <v>Expenses from continuing operations</v>
      </c>
      <c r="M422" t="str">
        <f t="shared" si="32"/>
        <v>Other expenses</v>
      </c>
      <c r="N422" t="str">
        <f t="shared" si="33"/>
        <v>Other expenses</v>
      </c>
      <c r="O422" t="str">
        <f t="shared" si="34"/>
        <v>Other expenses</v>
      </c>
      <c r="P422" t="str">
        <f t="shared" si="35"/>
        <v>General materials</v>
      </c>
    </row>
    <row r="423" spans="2:16" ht="15" customHeight="1">
      <c r="B423" t="str">
        <f t="shared" si="30"/>
        <v>Detail</v>
      </c>
      <c r="C423" t="s">
        <v>680</v>
      </c>
      <c r="D423" s="4">
        <v>547508.53</v>
      </c>
      <c r="E423" s="4">
        <v>620298.36</v>
      </c>
      <c r="F423" t="s">
        <v>49</v>
      </c>
      <c r="G423" t="s">
        <v>120</v>
      </c>
      <c r="H423">
        <v>0</v>
      </c>
      <c r="I423">
        <v>0</v>
      </c>
      <c r="J423" t="s">
        <v>153</v>
      </c>
      <c r="K423" t="s">
        <v>681</v>
      </c>
      <c r="L423" t="str">
        <f t="shared" si="31"/>
        <v>Expenses from continuing operations</v>
      </c>
      <c r="M423" t="str">
        <f t="shared" si="32"/>
        <v>Other expenses</v>
      </c>
      <c r="N423" t="str">
        <f t="shared" si="33"/>
        <v>Other expenses</v>
      </c>
      <c r="O423" t="str">
        <f t="shared" si="34"/>
        <v>Other expenses</v>
      </c>
      <c r="P423" t="str">
        <f t="shared" si="35"/>
        <v>Insurances</v>
      </c>
    </row>
    <row r="424" spans="2:16" ht="15" customHeight="1">
      <c r="B424" t="str">
        <f t="shared" si="30"/>
        <v>Detail</v>
      </c>
      <c r="C424" t="s">
        <v>173</v>
      </c>
      <c r="D424" s="4">
        <v>1800612.24</v>
      </c>
      <c r="E424" s="4">
        <v>2820550.13</v>
      </c>
      <c r="F424" t="s">
        <v>49</v>
      </c>
      <c r="G424" t="s">
        <v>120</v>
      </c>
      <c r="H424">
        <v>0</v>
      </c>
      <c r="I424">
        <v>0</v>
      </c>
      <c r="J424" t="s">
        <v>153</v>
      </c>
      <c r="K424" t="s">
        <v>174</v>
      </c>
      <c r="L424" t="str">
        <f t="shared" si="31"/>
        <v>Expenses from continuing operations</v>
      </c>
      <c r="M424" t="str">
        <f t="shared" si="32"/>
        <v>Other expenses</v>
      </c>
      <c r="N424" t="str">
        <f t="shared" si="33"/>
        <v>Other expenses</v>
      </c>
      <c r="O424" t="str">
        <f t="shared" si="34"/>
        <v>Other expenses</v>
      </c>
      <c r="P424" t="str">
        <f t="shared" si="35"/>
        <v>Licence fees</v>
      </c>
    </row>
    <row r="425" spans="2:16" ht="15" customHeight="1">
      <c r="B425" t="str">
        <f t="shared" si="30"/>
        <v>Detail</v>
      </c>
      <c r="C425" t="s">
        <v>286</v>
      </c>
      <c r="D425" s="4">
        <v>50185.31</v>
      </c>
      <c r="E425" s="4">
        <v>26784.45</v>
      </c>
      <c r="F425" t="s">
        <v>49</v>
      </c>
      <c r="G425" t="s">
        <v>120</v>
      </c>
      <c r="H425">
        <v>0</v>
      </c>
      <c r="I425">
        <v>0</v>
      </c>
      <c r="J425" t="s">
        <v>153</v>
      </c>
      <c r="K425" t="s">
        <v>175</v>
      </c>
      <c r="L425" t="str">
        <f t="shared" si="31"/>
        <v>Expenses from continuing operations</v>
      </c>
      <c r="M425" t="str">
        <f t="shared" si="32"/>
        <v>Other expenses</v>
      </c>
      <c r="N425" t="str">
        <f t="shared" si="33"/>
        <v>Other expenses</v>
      </c>
      <c r="O425" t="str">
        <f t="shared" si="34"/>
        <v>Other expenses</v>
      </c>
      <c r="P425" t="str">
        <f t="shared" si="35"/>
        <v>Printing and stationery</v>
      </c>
    </row>
    <row r="426" spans="2:16" ht="15" customHeight="1">
      <c r="B426" t="str">
        <f t="shared" si="30"/>
        <v>Detail</v>
      </c>
      <c r="C426" t="s">
        <v>176</v>
      </c>
      <c r="D426" s="4">
        <v>618629.62</v>
      </c>
      <c r="E426" s="4">
        <v>1038818.32</v>
      </c>
      <c r="F426" t="s">
        <v>49</v>
      </c>
      <c r="G426" t="s">
        <v>120</v>
      </c>
      <c r="H426">
        <v>0</v>
      </c>
      <c r="I426">
        <v>0</v>
      </c>
      <c r="J426" t="s">
        <v>153</v>
      </c>
      <c r="K426" t="s">
        <v>175</v>
      </c>
      <c r="L426" t="str">
        <f t="shared" si="31"/>
        <v>Expenses from continuing operations</v>
      </c>
      <c r="M426" t="str">
        <f t="shared" si="32"/>
        <v>Other expenses</v>
      </c>
      <c r="N426" t="str">
        <f t="shared" si="33"/>
        <v>Other expenses</v>
      </c>
      <c r="O426" t="str">
        <f t="shared" si="34"/>
        <v>Other expenses</v>
      </c>
      <c r="P426" t="str">
        <f t="shared" si="35"/>
        <v>Printing and stationery</v>
      </c>
    </row>
    <row r="427" spans="2:16" ht="15" customHeight="1">
      <c r="B427" t="str">
        <f t="shared" si="30"/>
        <v>Detail</v>
      </c>
      <c r="C427" t="s">
        <v>177</v>
      </c>
      <c r="D427" s="4">
        <v>342187.25</v>
      </c>
      <c r="E427" s="4">
        <v>509435.94</v>
      </c>
      <c r="F427" t="s">
        <v>49</v>
      </c>
      <c r="G427" t="s">
        <v>120</v>
      </c>
      <c r="H427">
        <v>0</v>
      </c>
      <c r="I427">
        <v>0</v>
      </c>
      <c r="J427" t="s">
        <v>153</v>
      </c>
      <c r="K427" t="s">
        <v>175</v>
      </c>
      <c r="L427" t="str">
        <f t="shared" si="31"/>
        <v>Expenses from continuing operations</v>
      </c>
      <c r="M427" t="str">
        <f t="shared" si="32"/>
        <v>Other expenses</v>
      </c>
      <c r="N427" t="str">
        <f t="shared" si="33"/>
        <v>Other expenses</v>
      </c>
      <c r="O427" t="str">
        <f t="shared" si="34"/>
        <v>Other expenses</v>
      </c>
      <c r="P427" t="str">
        <f t="shared" si="35"/>
        <v>Printing and stationery</v>
      </c>
    </row>
    <row r="428" spans="2:16" ht="15" customHeight="1">
      <c r="B428" t="str">
        <f t="shared" si="30"/>
        <v>Detail</v>
      </c>
      <c r="C428" t="s">
        <v>287</v>
      </c>
      <c r="D428" s="4">
        <v>96449.19</v>
      </c>
      <c r="E428" s="4">
        <v>78874.19</v>
      </c>
      <c r="F428" t="s">
        <v>49</v>
      </c>
      <c r="G428" t="s">
        <v>120</v>
      </c>
      <c r="H428">
        <v>0</v>
      </c>
      <c r="I428">
        <v>0</v>
      </c>
      <c r="J428" t="s">
        <v>153</v>
      </c>
      <c r="K428" t="s">
        <v>178</v>
      </c>
      <c r="L428" t="str">
        <f t="shared" si="31"/>
        <v>Expenses from continuing operations</v>
      </c>
      <c r="M428" t="str">
        <f t="shared" si="32"/>
        <v>Other expenses</v>
      </c>
      <c r="N428" t="str">
        <f t="shared" si="33"/>
        <v>Other expenses</v>
      </c>
      <c r="O428" t="str">
        <f t="shared" si="34"/>
        <v>Other expenses</v>
      </c>
      <c r="P428" t="str">
        <f t="shared" si="35"/>
        <v>Recruitment and staff development</v>
      </c>
    </row>
    <row r="429" spans="2:16" ht="15" customHeight="1">
      <c r="B429" t="str">
        <f t="shared" si="30"/>
        <v>Detail</v>
      </c>
      <c r="C429" t="s">
        <v>179</v>
      </c>
      <c r="D429" s="4">
        <v>152412.68</v>
      </c>
      <c r="E429" s="4">
        <v>430388.28</v>
      </c>
      <c r="F429" t="s">
        <v>49</v>
      </c>
      <c r="G429" t="s">
        <v>120</v>
      </c>
      <c r="H429">
        <v>0</v>
      </c>
      <c r="I429">
        <v>0</v>
      </c>
      <c r="J429" t="s">
        <v>153</v>
      </c>
      <c r="K429" t="s">
        <v>178</v>
      </c>
      <c r="L429" t="str">
        <f t="shared" si="31"/>
        <v>Expenses from continuing operations</v>
      </c>
      <c r="M429" t="str">
        <f t="shared" si="32"/>
        <v>Other expenses</v>
      </c>
      <c r="N429" t="str">
        <f t="shared" si="33"/>
        <v>Other expenses</v>
      </c>
      <c r="O429" t="str">
        <f t="shared" si="34"/>
        <v>Other expenses</v>
      </c>
      <c r="P429" t="str">
        <f t="shared" si="35"/>
        <v>Recruitment and staff development</v>
      </c>
    </row>
    <row r="430" spans="2:16" ht="15" customHeight="1">
      <c r="B430" t="str">
        <f t="shared" si="30"/>
        <v>Detail</v>
      </c>
      <c r="C430" t="s">
        <v>180</v>
      </c>
      <c r="D430" s="4">
        <v>1799347.89</v>
      </c>
      <c r="E430" s="4">
        <v>2164870.1</v>
      </c>
      <c r="F430" t="s">
        <v>49</v>
      </c>
      <c r="G430" t="s">
        <v>120</v>
      </c>
      <c r="H430">
        <v>0</v>
      </c>
      <c r="I430">
        <v>0</v>
      </c>
      <c r="J430" t="s">
        <v>153</v>
      </c>
      <c r="K430" t="s">
        <v>178</v>
      </c>
      <c r="L430" t="str">
        <f t="shared" si="31"/>
        <v>Expenses from continuing operations</v>
      </c>
      <c r="M430" t="str">
        <f t="shared" si="32"/>
        <v>Other expenses</v>
      </c>
      <c r="N430" t="str">
        <f t="shared" si="33"/>
        <v>Other expenses</v>
      </c>
      <c r="O430" t="str">
        <f t="shared" si="34"/>
        <v>Other expenses</v>
      </c>
      <c r="P430" t="str">
        <f t="shared" si="35"/>
        <v>Recruitment and staff development</v>
      </c>
    </row>
    <row r="431" spans="2:16" ht="15" customHeight="1">
      <c r="B431" t="str">
        <f t="shared" si="30"/>
        <v>Detail</v>
      </c>
      <c r="C431" t="s">
        <v>181</v>
      </c>
      <c r="D431" s="4">
        <v>245884.37</v>
      </c>
      <c r="E431" s="4">
        <v>570376.04</v>
      </c>
      <c r="F431" t="s">
        <v>49</v>
      </c>
      <c r="G431" t="s">
        <v>120</v>
      </c>
      <c r="H431">
        <v>0</v>
      </c>
      <c r="I431">
        <v>0</v>
      </c>
      <c r="J431" t="s">
        <v>153</v>
      </c>
      <c r="K431" t="s">
        <v>178</v>
      </c>
      <c r="L431" t="str">
        <f t="shared" si="31"/>
        <v>Expenses from continuing operations</v>
      </c>
      <c r="M431" t="str">
        <f t="shared" si="32"/>
        <v>Other expenses</v>
      </c>
      <c r="N431" t="str">
        <f t="shared" si="33"/>
        <v>Other expenses</v>
      </c>
      <c r="O431" t="str">
        <f t="shared" si="34"/>
        <v>Other expenses</v>
      </c>
      <c r="P431" t="str">
        <f t="shared" si="35"/>
        <v>Recruitment and staff development</v>
      </c>
    </row>
    <row r="432" spans="2:16" ht="15" customHeight="1">
      <c r="B432" t="str">
        <f t="shared" si="30"/>
        <v>Detail</v>
      </c>
      <c r="C432" t="s">
        <v>682</v>
      </c>
      <c r="D432" s="4">
        <v>150733.29</v>
      </c>
      <c r="E432" s="4">
        <v>63043.9</v>
      </c>
      <c r="F432" t="s">
        <v>49</v>
      </c>
      <c r="G432" t="s">
        <v>120</v>
      </c>
      <c r="H432">
        <v>0</v>
      </c>
      <c r="I432">
        <v>0</v>
      </c>
      <c r="J432" t="s">
        <v>153</v>
      </c>
      <c r="K432" t="s">
        <v>178</v>
      </c>
      <c r="L432" t="str">
        <f t="shared" si="31"/>
        <v>Expenses from continuing operations</v>
      </c>
      <c r="M432" t="str">
        <f t="shared" si="32"/>
        <v>Other expenses</v>
      </c>
      <c r="N432" t="str">
        <f t="shared" si="33"/>
        <v>Other expenses</v>
      </c>
      <c r="O432" t="str">
        <f t="shared" si="34"/>
        <v>Other expenses</v>
      </c>
      <c r="P432" t="str">
        <f t="shared" si="35"/>
        <v>Recruitment and staff development</v>
      </c>
    </row>
    <row r="433" spans="2:16" ht="15" customHeight="1">
      <c r="B433" t="str">
        <f t="shared" si="30"/>
        <v>Detail</v>
      </c>
      <c r="C433" t="s">
        <v>182</v>
      </c>
      <c r="D433" s="4">
        <v>72353.17</v>
      </c>
      <c r="E433" s="4">
        <v>177798.86</v>
      </c>
      <c r="F433" t="s">
        <v>49</v>
      </c>
      <c r="G433" t="s">
        <v>120</v>
      </c>
      <c r="H433">
        <v>0</v>
      </c>
      <c r="I433">
        <v>0</v>
      </c>
      <c r="J433" t="s">
        <v>153</v>
      </c>
      <c r="K433" t="s">
        <v>112</v>
      </c>
      <c r="L433" t="str">
        <f t="shared" si="31"/>
        <v>Expenses from continuing operations</v>
      </c>
      <c r="M433" t="str">
        <f t="shared" si="32"/>
        <v>Other expenses</v>
      </c>
      <c r="N433" t="str">
        <f t="shared" si="33"/>
        <v>Other expenses</v>
      </c>
      <c r="O433" t="str">
        <f t="shared" si="34"/>
        <v>Other expenses</v>
      </c>
      <c r="P433" t="str">
        <f t="shared" si="35"/>
        <v>Rent</v>
      </c>
    </row>
    <row r="434" spans="2:16" ht="15" customHeight="1">
      <c r="B434" t="str">
        <f t="shared" si="30"/>
        <v>Detail</v>
      </c>
      <c r="C434" t="s">
        <v>288</v>
      </c>
      <c r="D434" s="4">
        <v>921945.47</v>
      </c>
      <c r="E434" s="4">
        <v>1466856.78</v>
      </c>
      <c r="F434" t="s">
        <v>49</v>
      </c>
      <c r="G434" t="s">
        <v>120</v>
      </c>
      <c r="H434">
        <v>0</v>
      </c>
      <c r="I434">
        <v>0</v>
      </c>
      <c r="J434" t="s">
        <v>153</v>
      </c>
      <c r="K434" t="s">
        <v>289</v>
      </c>
      <c r="L434" t="str">
        <f t="shared" si="31"/>
        <v>Expenses from continuing operations</v>
      </c>
      <c r="M434" t="str">
        <f t="shared" si="32"/>
        <v>Other expenses</v>
      </c>
      <c r="N434" t="str">
        <f t="shared" si="33"/>
        <v>Other expenses</v>
      </c>
      <c r="O434" t="str">
        <f t="shared" si="34"/>
        <v>Other expenses</v>
      </c>
      <c r="P434" t="str">
        <f t="shared" si="35"/>
        <v>Student scholarship</v>
      </c>
    </row>
    <row r="435" spans="2:16" ht="15" customHeight="1">
      <c r="B435" t="str">
        <f aca="true" t="shared" si="36" ref="B435:B498">IF(ISBLANK(C435),"Header","Detail")</f>
        <v>Detail</v>
      </c>
      <c r="C435" t="s">
        <v>290</v>
      </c>
      <c r="D435" s="4">
        <v>4205333.25</v>
      </c>
      <c r="E435" s="4">
        <v>2894104.88</v>
      </c>
      <c r="F435" t="s">
        <v>49</v>
      </c>
      <c r="G435" t="s">
        <v>120</v>
      </c>
      <c r="H435">
        <v>0</v>
      </c>
      <c r="I435">
        <v>0</v>
      </c>
      <c r="J435" t="s">
        <v>153</v>
      </c>
      <c r="K435" t="s">
        <v>291</v>
      </c>
      <c r="L435" t="str">
        <f aca="true" t="shared" si="37" ref="L435:L498">IF(G435=0,M435,G435)</f>
        <v>Expenses from continuing operations</v>
      </c>
      <c r="M435" t="str">
        <f aca="true" t="shared" si="38" ref="M435:M498">IF(H435=0,N435,H435)</f>
        <v>Other expenses</v>
      </c>
      <c r="N435" t="str">
        <f aca="true" t="shared" si="39" ref="N435:N498">IF(I435=0,O435,I435)</f>
        <v>Other expenses</v>
      </c>
      <c r="O435" t="str">
        <f aca="true" t="shared" si="40" ref="O435:O498">IF(J435=0,P435,J435)</f>
        <v>Other expenses</v>
      </c>
      <c r="P435" t="str">
        <f aca="true" t="shared" si="41" ref="P435:P498">+K435</f>
        <v>Other student expenses</v>
      </c>
    </row>
    <row r="436" spans="2:16" ht="15" customHeight="1">
      <c r="B436" t="str">
        <f t="shared" si="36"/>
        <v>Detail</v>
      </c>
      <c r="C436" t="s">
        <v>683</v>
      </c>
      <c r="D436" s="4">
        <v>36596.01</v>
      </c>
      <c r="E436" s="4">
        <v>61831.87</v>
      </c>
      <c r="F436" t="s">
        <v>49</v>
      </c>
      <c r="G436" t="s">
        <v>120</v>
      </c>
      <c r="H436">
        <v>0</v>
      </c>
      <c r="I436">
        <v>0</v>
      </c>
      <c r="J436" t="s">
        <v>153</v>
      </c>
      <c r="K436" t="s">
        <v>291</v>
      </c>
      <c r="L436" t="str">
        <f t="shared" si="37"/>
        <v>Expenses from continuing operations</v>
      </c>
      <c r="M436" t="str">
        <f t="shared" si="38"/>
        <v>Other expenses</v>
      </c>
      <c r="N436" t="str">
        <f t="shared" si="39"/>
        <v>Other expenses</v>
      </c>
      <c r="O436" t="str">
        <f t="shared" si="40"/>
        <v>Other expenses</v>
      </c>
      <c r="P436" t="str">
        <f t="shared" si="41"/>
        <v>Other student expenses</v>
      </c>
    </row>
    <row r="437" spans="2:16" ht="15" customHeight="1">
      <c r="B437" t="str">
        <f t="shared" si="36"/>
        <v>Detail</v>
      </c>
      <c r="C437" t="s">
        <v>292</v>
      </c>
      <c r="D437" s="4">
        <v>13793.84</v>
      </c>
      <c r="E437" s="4">
        <v>92277.88</v>
      </c>
      <c r="F437" t="s">
        <v>49</v>
      </c>
      <c r="G437" t="s">
        <v>120</v>
      </c>
      <c r="H437">
        <v>0</v>
      </c>
      <c r="I437">
        <v>0</v>
      </c>
      <c r="J437" t="s">
        <v>153</v>
      </c>
      <c r="K437" t="s">
        <v>291</v>
      </c>
      <c r="L437" t="str">
        <f t="shared" si="37"/>
        <v>Expenses from continuing operations</v>
      </c>
      <c r="M437" t="str">
        <f t="shared" si="38"/>
        <v>Other expenses</v>
      </c>
      <c r="N437" t="str">
        <f t="shared" si="39"/>
        <v>Other expenses</v>
      </c>
      <c r="O437" t="str">
        <f t="shared" si="40"/>
        <v>Other expenses</v>
      </c>
      <c r="P437" t="str">
        <f t="shared" si="41"/>
        <v>Other student expenses</v>
      </c>
    </row>
    <row r="438" spans="2:16" ht="15" customHeight="1">
      <c r="B438" t="str">
        <f t="shared" si="36"/>
        <v>Detail</v>
      </c>
      <c r="C438" t="s">
        <v>293</v>
      </c>
      <c r="D438" s="4">
        <v>31.77</v>
      </c>
      <c r="E438" s="4">
        <v>4050</v>
      </c>
      <c r="F438" t="s">
        <v>49</v>
      </c>
      <c r="G438" t="s">
        <v>120</v>
      </c>
      <c r="H438">
        <v>0</v>
      </c>
      <c r="I438">
        <v>0</v>
      </c>
      <c r="J438" t="s">
        <v>153</v>
      </c>
      <c r="K438" t="s">
        <v>291</v>
      </c>
      <c r="L438" t="str">
        <f t="shared" si="37"/>
        <v>Expenses from continuing operations</v>
      </c>
      <c r="M438" t="str">
        <f t="shared" si="38"/>
        <v>Other expenses</v>
      </c>
      <c r="N438" t="str">
        <f t="shared" si="39"/>
        <v>Other expenses</v>
      </c>
      <c r="O438" t="str">
        <f t="shared" si="40"/>
        <v>Other expenses</v>
      </c>
      <c r="P438" t="str">
        <f t="shared" si="41"/>
        <v>Other student expenses</v>
      </c>
    </row>
    <row r="439" spans="2:16" ht="15" customHeight="1">
      <c r="B439" t="str">
        <f t="shared" si="36"/>
        <v>Detail</v>
      </c>
      <c r="C439" t="s">
        <v>684</v>
      </c>
      <c r="D439" s="4">
        <v>-75000</v>
      </c>
      <c r="E439" s="4">
        <v>200000</v>
      </c>
      <c r="F439" t="s">
        <v>49</v>
      </c>
      <c r="G439" t="s">
        <v>120</v>
      </c>
      <c r="H439">
        <v>0</v>
      </c>
      <c r="I439">
        <v>0</v>
      </c>
      <c r="J439" t="s">
        <v>153</v>
      </c>
      <c r="K439" t="s">
        <v>291</v>
      </c>
      <c r="L439" t="str">
        <f t="shared" si="37"/>
        <v>Expenses from continuing operations</v>
      </c>
      <c r="M439" t="str">
        <f t="shared" si="38"/>
        <v>Other expenses</v>
      </c>
      <c r="N439" t="str">
        <f t="shared" si="39"/>
        <v>Other expenses</v>
      </c>
      <c r="O439" t="str">
        <f t="shared" si="40"/>
        <v>Other expenses</v>
      </c>
      <c r="P439" t="str">
        <f t="shared" si="41"/>
        <v>Other student expenses</v>
      </c>
    </row>
    <row r="440" spans="2:16" ht="15" customHeight="1">
      <c r="B440" t="str">
        <f t="shared" si="36"/>
        <v>Detail</v>
      </c>
      <c r="C440" t="s">
        <v>685</v>
      </c>
      <c r="D440" s="4">
        <v>320062.99</v>
      </c>
      <c r="E440" s="4">
        <v>708062.51</v>
      </c>
      <c r="F440" t="s">
        <v>49</v>
      </c>
      <c r="G440" t="s">
        <v>120</v>
      </c>
      <c r="H440">
        <v>0</v>
      </c>
      <c r="I440">
        <v>0</v>
      </c>
      <c r="J440" t="s">
        <v>153</v>
      </c>
      <c r="K440" t="s">
        <v>291</v>
      </c>
      <c r="L440" t="str">
        <f t="shared" si="37"/>
        <v>Expenses from continuing operations</v>
      </c>
      <c r="M440" t="str">
        <f t="shared" si="38"/>
        <v>Other expenses</v>
      </c>
      <c r="N440" t="str">
        <f t="shared" si="39"/>
        <v>Other expenses</v>
      </c>
      <c r="O440" t="str">
        <f t="shared" si="40"/>
        <v>Other expenses</v>
      </c>
      <c r="P440" t="str">
        <f t="shared" si="41"/>
        <v>Other student expenses</v>
      </c>
    </row>
    <row r="441" spans="2:16" ht="15" customHeight="1">
      <c r="B441" t="str">
        <f t="shared" si="36"/>
        <v>Detail</v>
      </c>
      <c r="C441" t="s">
        <v>183</v>
      </c>
      <c r="D441" s="4">
        <v>1709804.58</v>
      </c>
      <c r="E441" s="4">
        <v>2120466.49</v>
      </c>
      <c r="F441" t="s">
        <v>49</v>
      </c>
      <c r="G441" t="s">
        <v>120</v>
      </c>
      <c r="H441">
        <v>0</v>
      </c>
      <c r="I441">
        <v>0</v>
      </c>
      <c r="J441" t="s">
        <v>153</v>
      </c>
      <c r="K441" t="s">
        <v>184</v>
      </c>
      <c r="L441" t="str">
        <f t="shared" si="37"/>
        <v>Expenses from continuing operations</v>
      </c>
      <c r="M441" t="str">
        <f t="shared" si="38"/>
        <v>Other expenses</v>
      </c>
      <c r="N441" t="str">
        <f t="shared" si="39"/>
        <v>Other expenses</v>
      </c>
      <c r="O441" t="str">
        <f t="shared" si="40"/>
        <v>Other expenses</v>
      </c>
      <c r="P441" t="str">
        <f t="shared" si="41"/>
        <v>Subscriptions</v>
      </c>
    </row>
    <row r="442" spans="2:16" ht="15" customHeight="1">
      <c r="B442" t="str">
        <f t="shared" si="36"/>
        <v>Detail</v>
      </c>
      <c r="C442" t="s">
        <v>294</v>
      </c>
      <c r="D442" s="4">
        <v>1196587.72</v>
      </c>
      <c r="E442" s="4">
        <v>1763594.32</v>
      </c>
      <c r="F442" t="s">
        <v>49</v>
      </c>
      <c r="G442" t="s">
        <v>120</v>
      </c>
      <c r="H442">
        <v>0</v>
      </c>
      <c r="I442">
        <v>0</v>
      </c>
      <c r="J442" t="s">
        <v>153</v>
      </c>
      <c r="K442" t="s">
        <v>185</v>
      </c>
      <c r="L442" t="str">
        <f t="shared" si="37"/>
        <v>Expenses from continuing operations</v>
      </c>
      <c r="M442" t="str">
        <f t="shared" si="38"/>
        <v>Other expenses</v>
      </c>
      <c r="N442" t="str">
        <f t="shared" si="39"/>
        <v>Other expenses</v>
      </c>
      <c r="O442" t="str">
        <f t="shared" si="40"/>
        <v>Other expenses</v>
      </c>
      <c r="P442" t="str">
        <f t="shared" si="41"/>
        <v>Travel</v>
      </c>
    </row>
    <row r="443" spans="2:16" ht="15" customHeight="1">
      <c r="B443" t="str">
        <f t="shared" si="36"/>
        <v>Detail</v>
      </c>
      <c r="C443" t="s">
        <v>186</v>
      </c>
      <c r="D443" s="4">
        <v>506697.44</v>
      </c>
      <c r="E443" s="4">
        <v>701651.32</v>
      </c>
      <c r="F443" t="s">
        <v>49</v>
      </c>
      <c r="G443" t="s">
        <v>120</v>
      </c>
      <c r="H443">
        <v>0</v>
      </c>
      <c r="I443">
        <v>0</v>
      </c>
      <c r="J443" t="s">
        <v>153</v>
      </c>
      <c r="K443" t="s">
        <v>185</v>
      </c>
      <c r="L443" t="str">
        <f t="shared" si="37"/>
        <v>Expenses from continuing operations</v>
      </c>
      <c r="M443" t="str">
        <f t="shared" si="38"/>
        <v>Other expenses</v>
      </c>
      <c r="N443" t="str">
        <f t="shared" si="39"/>
        <v>Other expenses</v>
      </c>
      <c r="O443" t="str">
        <f t="shared" si="40"/>
        <v>Other expenses</v>
      </c>
      <c r="P443" t="str">
        <f t="shared" si="41"/>
        <v>Travel</v>
      </c>
    </row>
    <row r="444" spans="2:16" ht="15" customHeight="1">
      <c r="B444" t="str">
        <f t="shared" si="36"/>
        <v>Detail</v>
      </c>
      <c r="C444" t="s">
        <v>295</v>
      </c>
      <c r="D444" s="4">
        <v>140155.28</v>
      </c>
      <c r="E444" s="4">
        <v>147523.38</v>
      </c>
      <c r="F444" t="s">
        <v>49</v>
      </c>
      <c r="G444" t="s">
        <v>120</v>
      </c>
      <c r="H444">
        <v>0</v>
      </c>
      <c r="I444">
        <v>0</v>
      </c>
      <c r="J444" t="s">
        <v>153</v>
      </c>
      <c r="K444" t="s">
        <v>185</v>
      </c>
      <c r="L444" t="str">
        <f t="shared" si="37"/>
        <v>Expenses from continuing operations</v>
      </c>
      <c r="M444" t="str">
        <f t="shared" si="38"/>
        <v>Other expenses</v>
      </c>
      <c r="N444" t="str">
        <f t="shared" si="39"/>
        <v>Other expenses</v>
      </c>
      <c r="O444" t="str">
        <f t="shared" si="40"/>
        <v>Other expenses</v>
      </c>
      <c r="P444" t="str">
        <f t="shared" si="41"/>
        <v>Travel</v>
      </c>
    </row>
    <row r="445" spans="2:16" ht="15" customHeight="1">
      <c r="B445" t="str">
        <f t="shared" si="36"/>
        <v>Detail</v>
      </c>
      <c r="C445" t="s">
        <v>296</v>
      </c>
      <c r="D445" s="4">
        <v>447306.11</v>
      </c>
      <c r="E445" s="4">
        <v>746938.67</v>
      </c>
      <c r="F445" t="s">
        <v>49</v>
      </c>
      <c r="G445" t="s">
        <v>120</v>
      </c>
      <c r="H445">
        <v>0</v>
      </c>
      <c r="I445">
        <v>0</v>
      </c>
      <c r="J445" t="s">
        <v>153</v>
      </c>
      <c r="K445" t="s">
        <v>185</v>
      </c>
      <c r="L445" t="str">
        <f t="shared" si="37"/>
        <v>Expenses from continuing operations</v>
      </c>
      <c r="M445" t="str">
        <f t="shared" si="38"/>
        <v>Other expenses</v>
      </c>
      <c r="N445" t="str">
        <f t="shared" si="39"/>
        <v>Other expenses</v>
      </c>
      <c r="O445" t="str">
        <f t="shared" si="40"/>
        <v>Other expenses</v>
      </c>
      <c r="P445" t="str">
        <f t="shared" si="41"/>
        <v>Travel</v>
      </c>
    </row>
    <row r="446" spans="2:16" ht="15" customHeight="1">
      <c r="B446" t="str">
        <f t="shared" si="36"/>
        <v>Detail</v>
      </c>
      <c r="C446" t="s">
        <v>187</v>
      </c>
      <c r="D446" s="4">
        <v>495248.38</v>
      </c>
      <c r="E446" s="4">
        <v>854543.82</v>
      </c>
      <c r="F446" t="s">
        <v>49</v>
      </c>
      <c r="G446" t="s">
        <v>120</v>
      </c>
      <c r="H446">
        <v>0</v>
      </c>
      <c r="I446">
        <v>0</v>
      </c>
      <c r="J446" t="s">
        <v>153</v>
      </c>
      <c r="K446" t="s">
        <v>185</v>
      </c>
      <c r="L446" t="str">
        <f t="shared" si="37"/>
        <v>Expenses from continuing operations</v>
      </c>
      <c r="M446" t="str">
        <f t="shared" si="38"/>
        <v>Other expenses</v>
      </c>
      <c r="N446" t="str">
        <f t="shared" si="39"/>
        <v>Other expenses</v>
      </c>
      <c r="O446" t="str">
        <f t="shared" si="40"/>
        <v>Other expenses</v>
      </c>
      <c r="P446" t="str">
        <f t="shared" si="41"/>
        <v>Travel</v>
      </c>
    </row>
    <row r="447" spans="2:16" ht="15" customHeight="1">
      <c r="B447" t="str">
        <f t="shared" si="36"/>
        <v>Detail</v>
      </c>
      <c r="C447" t="s">
        <v>297</v>
      </c>
      <c r="D447" s="4">
        <v>66707.53</v>
      </c>
      <c r="E447" s="4">
        <v>20132.46</v>
      </c>
      <c r="F447" t="s">
        <v>49</v>
      </c>
      <c r="G447" t="s">
        <v>120</v>
      </c>
      <c r="H447">
        <v>0</v>
      </c>
      <c r="I447">
        <v>0</v>
      </c>
      <c r="J447" t="s">
        <v>153</v>
      </c>
      <c r="K447" t="s">
        <v>185</v>
      </c>
      <c r="L447" t="str">
        <f t="shared" si="37"/>
        <v>Expenses from continuing operations</v>
      </c>
      <c r="M447" t="str">
        <f t="shared" si="38"/>
        <v>Other expenses</v>
      </c>
      <c r="N447" t="str">
        <f t="shared" si="39"/>
        <v>Other expenses</v>
      </c>
      <c r="O447" t="str">
        <f t="shared" si="40"/>
        <v>Other expenses</v>
      </c>
      <c r="P447" t="str">
        <f t="shared" si="41"/>
        <v>Travel</v>
      </c>
    </row>
    <row r="448" spans="2:16" ht="15" customHeight="1">
      <c r="B448" t="str">
        <f t="shared" si="36"/>
        <v>Detail</v>
      </c>
      <c r="C448" t="s">
        <v>686</v>
      </c>
      <c r="D448" s="4">
        <v>1571928.84</v>
      </c>
      <c r="E448" s="4">
        <v>2310093.4</v>
      </c>
      <c r="F448" t="s">
        <v>49</v>
      </c>
      <c r="G448" t="s">
        <v>120</v>
      </c>
      <c r="H448">
        <v>0</v>
      </c>
      <c r="I448">
        <v>0</v>
      </c>
      <c r="J448" t="s">
        <v>153</v>
      </c>
      <c r="K448" t="s">
        <v>188</v>
      </c>
      <c r="L448" t="str">
        <f t="shared" si="37"/>
        <v>Expenses from continuing operations</v>
      </c>
      <c r="M448" t="str">
        <f t="shared" si="38"/>
        <v>Other expenses</v>
      </c>
      <c r="N448" t="str">
        <f t="shared" si="39"/>
        <v>Other expenses</v>
      </c>
      <c r="O448" t="str">
        <f t="shared" si="40"/>
        <v>Other expenses</v>
      </c>
      <c r="P448" t="str">
        <f t="shared" si="41"/>
        <v>Utilities</v>
      </c>
    </row>
    <row r="449" spans="2:16" ht="15" customHeight="1">
      <c r="B449" t="str">
        <f t="shared" si="36"/>
        <v>Detail</v>
      </c>
      <c r="C449" t="s">
        <v>687</v>
      </c>
      <c r="D449" s="4">
        <v>274005.64</v>
      </c>
      <c r="E449" s="4">
        <v>490618.75</v>
      </c>
      <c r="F449" t="s">
        <v>49</v>
      </c>
      <c r="G449" t="s">
        <v>120</v>
      </c>
      <c r="H449">
        <v>0</v>
      </c>
      <c r="I449">
        <v>0</v>
      </c>
      <c r="J449" t="s">
        <v>153</v>
      </c>
      <c r="K449" t="s">
        <v>188</v>
      </c>
      <c r="L449" t="str">
        <f t="shared" si="37"/>
        <v>Expenses from continuing operations</v>
      </c>
      <c r="M449" t="str">
        <f t="shared" si="38"/>
        <v>Other expenses</v>
      </c>
      <c r="N449" t="str">
        <f t="shared" si="39"/>
        <v>Other expenses</v>
      </c>
      <c r="O449" t="str">
        <f t="shared" si="40"/>
        <v>Other expenses</v>
      </c>
      <c r="P449" t="str">
        <f t="shared" si="41"/>
        <v>Utilities</v>
      </c>
    </row>
    <row r="450" spans="2:16" ht="15" customHeight="1">
      <c r="B450" t="str">
        <f t="shared" si="36"/>
        <v>Detail</v>
      </c>
      <c r="C450" t="s">
        <v>688</v>
      </c>
      <c r="D450" s="4">
        <v>13275.11</v>
      </c>
      <c r="E450" s="4">
        <v>0</v>
      </c>
      <c r="F450" t="s">
        <v>49</v>
      </c>
      <c r="G450" t="s">
        <v>120</v>
      </c>
      <c r="H450">
        <v>0</v>
      </c>
      <c r="I450">
        <v>0</v>
      </c>
      <c r="J450" t="s">
        <v>153</v>
      </c>
      <c r="K450" t="s">
        <v>188</v>
      </c>
      <c r="L450" t="str">
        <f t="shared" si="37"/>
        <v>Expenses from continuing operations</v>
      </c>
      <c r="M450" t="str">
        <f t="shared" si="38"/>
        <v>Other expenses</v>
      </c>
      <c r="N450" t="str">
        <f t="shared" si="39"/>
        <v>Other expenses</v>
      </c>
      <c r="O450" t="str">
        <f t="shared" si="40"/>
        <v>Other expenses</v>
      </c>
      <c r="P450" t="str">
        <f t="shared" si="41"/>
        <v>Utilities</v>
      </c>
    </row>
    <row r="451" spans="2:16" ht="15" customHeight="1">
      <c r="B451" t="str">
        <f t="shared" si="36"/>
        <v>Detail</v>
      </c>
      <c r="C451" t="s">
        <v>189</v>
      </c>
      <c r="D451" s="4">
        <v>282862.94</v>
      </c>
      <c r="E451" s="4">
        <v>486985.36</v>
      </c>
      <c r="F451" t="s">
        <v>49</v>
      </c>
      <c r="G451" t="s">
        <v>120</v>
      </c>
      <c r="H451">
        <v>0</v>
      </c>
      <c r="I451">
        <v>0</v>
      </c>
      <c r="J451" t="s">
        <v>153</v>
      </c>
      <c r="K451" t="s">
        <v>188</v>
      </c>
      <c r="L451" t="str">
        <f t="shared" si="37"/>
        <v>Expenses from continuing operations</v>
      </c>
      <c r="M451" t="str">
        <f t="shared" si="38"/>
        <v>Other expenses</v>
      </c>
      <c r="N451" t="str">
        <f t="shared" si="39"/>
        <v>Other expenses</v>
      </c>
      <c r="O451" t="str">
        <f t="shared" si="40"/>
        <v>Other expenses</v>
      </c>
      <c r="P451" t="str">
        <f t="shared" si="41"/>
        <v>Utilities</v>
      </c>
    </row>
    <row r="452" spans="2:16" ht="15" customHeight="1">
      <c r="B452" t="str">
        <f t="shared" si="36"/>
        <v>Detail</v>
      </c>
      <c r="C452" t="s">
        <v>689</v>
      </c>
      <c r="D452" s="4">
        <v>17170.73</v>
      </c>
      <c r="E452" s="4">
        <v>19927.3</v>
      </c>
      <c r="F452" t="s">
        <v>49</v>
      </c>
      <c r="G452" t="s">
        <v>120</v>
      </c>
      <c r="H452">
        <v>0</v>
      </c>
      <c r="I452">
        <v>0</v>
      </c>
      <c r="J452" t="s">
        <v>153</v>
      </c>
      <c r="K452" t="s">
        <v>188</v>
      </c>
      <c r="L452" t="str">
        <f t="shared" si="37"/>
        <v>Expenses from continuing operations</v>
      </c>
      <c r="M452" t="str">
        <f t="shared" si="38"/>
        <v>Other expenses</v>
      </c>
      <c r="N452" t="str">
        <f t="shared" si="39"/>
        <v>Other expenses</v>
      </c>
      <c r="O452" t="str">
        <f t="shared" si="40"/>
        <v>Other expenses</v>
      </c>
      <c r="P452" t="str">
        <f t="shared" si="41"/>
        <v>Utilities</v>
      </c>
    </row>
    <row r="453" spans="2:16" ht="15" customHeight="1">
      <c r="B453" t="str">
        <f t="shared" si="36"/>
        <v>Detail</v>
      </c>
      <c r="C453" t="s">
        <v>298</v>
      </c>
      <c r="D453" s="4">
        <v>165</v>
      </c>
      <c r="E453" s="4">
        <v>917.09</v>
      </c>
      <c r="F453" t="s">
        <v>49</v>
      </c>
      <c r="G453" t="s">
        <v>120</v>
      </c>
      <c r="H453">
        <v>0</v>
      </c>
      <c r="I453">
        <v>0</v>
      </c>
      <c r="J453" t="s">
        <v>153</v>
      </c>
      <c r="K453" t="s">
        <v>188</v>
      </c>
      <c r="L453" t="str">
        <f t="shared" si="37"/>
        <v>Expenses from continuing operations</v>
      </c>
      <c r="M453" t="str">
        <f t="shared" si="38"/>
        <v>Other expenses</v>
      </c>
      <c r="N453" t="str">
        <f t="shared" si="39"/>
        <v>Other expenses</v>
      </c>
      <c r="O453" t="str">
        <f t="shared" si="40"/>
        <v>Other expenses</v>
      </c>
      <c r="P453" t="str">
        <f t="shared" si="41"/>
        <v>Utilities</v>
      </c>
    </row>
    <row r="454" spans="2:16" ht="15" customHeight="1">
      <c r="B454" t="str">
        <f t="shared" si="36"/>
        <v>Detail</v>
      </c>
      <c r="C454" t="s">
        <v>190</v>
      </c>
      <c r="D454" s="4">
        <v>315073.7</v>
      </c>
      <c r="E454" s="4">
        <v>388359.37</v>
      </c>
      <c r="F454" t="s">
        <v>49</v>
      </c>
      <c r="G454" t="s">
        <v>120</v>
      </c>
      <c r="H454">
        <v>0</v>
      </c>
      <c r="I454">
        <v>0</v>
      </c>
      <c r="J454" t="s">
        <v>153</v>
      </c>
      <c r="K454" t="s">
        <v>188</v>
      </c>
      <c r="L454" t="str">
        <f t="shared" si="37"/>
        <v>Expenses from continuing operations</v>
      </c>
      <c r="M454" t="str">
        <f t="shared" si="38"/>
        <v>Other expenses</v>
      </c>
      <c r="N454" t="str">
        <f t="shared" si="39"/>
        <v>Other expenses</v>
      </c>
      <c r="O454" t="str">
        <f t="shared" si="40"/>
        <v>Other expenses</v>
      </c>
      <c r="P454" t="str">
        <f t="shared" si="41"/>
        <v>Utilities</v>
      </c>
    </row>
    <row r="455" spans="2:16" ht="15" customHeight="1">
      <c r="B455" t="str">
        <f t="shared" si="36"/>
        <v>Detail</v>
      </c>
      <c r="C455" t="s">
        <v>191</v>
      </c>
      <c r="D455" s="4">
        <v>196471.62</v>
      </c>
      <c r="E455" s="4">
        <v>265956.21</v>
      </c>
      <c r="F455" t="s">
        <v>49</v>
      </c>
      <c r="G455" t="s">
        <v>120</v>
      </c>
      <c r="H455">
        <v>0</v>
      </c>
      <c r="I455">
        <v>0</v>
      </c>
      <c r="J455" t="s">
        <v>153</v>
      </c>
      <c r="K455" t="s">
        <v>188</v>
      </c>
      <c r="L455" t="str">
        <f t="shared" si="37"/>
        <v>Expenses from continuing operations</v>
      </c>
      <c r="M455" t="str">
        <f t="shared" si="38"/>
        <v>Other expenses</v>
      </c>
      <c r="N455" t="str">
        <f t="shared" si="39"/>
        <v>Other expenses</v>
      </c>
      <c r="O455" t="str">
        <f t="shared" si="40"/>
        <v>Other expenses</v>
      </c>
      <c r="P455" t="str">
        <f t="shared" si="41"/>
        <v>Utilities</v>
      </c>
    </row>
    <row r="456" spans="2:16" ht="15" customHeight="1">
      <c r="B456" t="str">
        <f t="shared" si="36"/>
        <v>Detail</v>
      </c>
      <c r="C456" t="s">
        <v>192</v>
      </c>
      <c r="D456" s="4">
        <v>126605.47</v>
      </c>
      <c r="E456" s="4">
        <v>165005.37</v>
      </c>
      <c r="F456" t="s">
        <v>49</v>
      </c>
      <c r="G456" t="s">
        <v>120</v>
      </c>
      <c r="H456">
        <v>0</v>
      </c>
      <c r="I456">
        <v>0</v>
      </c>
      <c r="J456" t="s">
        <v>153</v>
      </c>
      <c r="K456" t="s">
        <v>193</v>
      </c>
      <c r="L456" t="str">
        <f t="shared" si="37"/>
        <v>Expenses from continuing operations</v>
      </c>
      <c r="M456" t="str">
        <f t="shared" si="38"/>
        <v>Other expenses</v>
      </c>
      <c r="N456" t="str">
        <f t="shared" si="39"/>
        <v>Other expenses</v>
      </c>
      <c r="O456" t="str">
        <f t="shared" si="40"/>
        <v>Other expenses</v>
      </c>
      <c r="P456" t="str">
        <f t="shared" si="41"/>
        <v>Entertainment</v>
      </c>
    </row>
    <row r="457" spans="2:16" ht="15" customHeight="1">
      <c r="B457" t="str">
        <f t="shared" si="36"/>
        <v>Detail</v>
      </c>
      <c r="C457" t="s">
        <v>690</v>
      </c>
      <c r="D457" s="4">
        <v>-1100</v>
      </c>
      <c r="E457" s="4">
        <v>33008.63</v>
      </c>
      <c r="F457" t="s">
        <v>49</v>
      </c>
      <c r="G457" t="s">
        <v>120</v>
      </c>
      <c r="H457">
        <v>0</v>
      </c>
      <c r="I457">
        <v>0</v>
      </c>
      <c r="J457" t="s">
        <v>153</v>
      </c>
      <c r="K457" t="s">
        <v>193</v>
      </c>
      <c r="L457" t="str">
        <f t="shared" si="37"/>
        <v>Expenses from continuing operations</v>
      </c>
      <c r="M457" t="str">
        <f t="shared" si="38"/>
        <v>Other expenses</v>
      </c>
      <c r="N457" t="str">
        <f t="shared" si="39"/>
        <v>Other expenses</v>
      </c>
      <c r="O457" t="str">
        <f t="shared" si="40"/>
        <v>Other expenses</v>
      </c>
      <c r="P457" t="str">
        <f t="shared" si="41"/>
        <v>Entertainment</v>
      </c>
    </row>
    <row r="458" spans="2:16" ht="15" customHeight="1">
      <c r="B458" t="str">
        <f t="shared" si="36"/>
        <v>Detail</v>
      </c>
      <c r="C458" t="s">
        <v>194</v>
      </c>
      <c r="D458" s="4">
        <v>1768.39</v>
      </c>
      <c r="E458" s="4">
        <v>633.25</v>
      </c>
      <c r="F458" t="s">
        <v>49</v>
      </c>
      <c r="G458" t="s">
        <v>120</v>
      </c>
      <c r="H458">
        <v>0</v>
      </c>
      <c r="I458">
        <v>0</v>
      </c>
      <c r="J458" t="s">
        <v>153</v>
      </c>
      <c r="K458" t="s">
        <v>193</v>
      </c>
      <c r="L458" t="str">
        <f t="shared" si="37"/>
        <v>Expenses from continuing operations</v>
      </c>
      <c r="M458" t="str">
        <f t="shared" si="38"/>
        <v>Other expenses</v>
      </c>
      <c r="N458" t="str">
        <f t="shared" si="39"/>
        <v>Other expenses</v>
      </c>
      <c r="O458" t="str">
        <f t="shared" si="40"/>
        <v>Other expenses</v>
      </c>
      <c r="P458" t="str">
        <f t="shared" si="41"/>
        <v>Entertainment</v>
      </c>
    </row>
    <row r="459" spans="2:16" ht="15" customHeight="1">
      <c r="B459" t="str">
        <f t="shared" si="36"/>
        <v>Detail</v>
      </c>
      <c r="C459" t="s">
        <v>195</v>
      </c>
      <c r="D459" s="4">
        <v>138265.67</v>
      </c>
      <c r="E459" s="4">
        <v>208828.91</v>
      </c>
      <c r="F459" t="s">
        <v>49</v>
      </c>
      <c r="G459" t="s">
        <v>120</v>
      </c>
      <c r="H459">
        <v>0</v>
      </c>
      <c r="I459">
        <v>0</v>
      </c>
      <c r="J459" t="s">
        <v>153</v>
      </c>
      <c r="K459" t="s">
        <v>193</v>
      </c>
      <c r="L459" t="str">
        <f t="shared" si="37"/>
        <v>Expenses from continuing operations</v>
      </c>
      <c r="M459" t="str">
        <f t="shared" si="38"/>
        <v>Other expenses</v>
      </c>
      <c r="N459" t="str">
        <f t="shared" si="39"/>
        <v>Other expenses</v>
      </c>
      <c r="O459" t="str">
        <f t="shared" si="40"/>
        <v>Other expenses</v>
      </c>
      <c r="P459" t="str">
        <f t="shared" si="41"/>
        <v>Entertainment</v>
      </c>
    </row>
    <row r="460" spans="2:16" ht="15" customHeight="1">
      <c r="B460" t="str">
        <f t="shared" si="36"/>
        <v>Detail</v>
      </c>
      <c r="C460" t="s">
        <v>196</v>
      </c>
      <c r="D460" s="4">
        <v>213696.07</v>
      </c>
      <c r="E460" s="4">
        <v>303404.83</v>
      </c>
      <c r="F460" t="s">
        <v>49</v>
      </c>
      <c r="G460" t="s">
        <v>120</v>
      </c>
      <c r="H460">
        <v>0</v>
      </c>
      <c r="I460">
        <v>0</v>
      </c>
      <c r="J460" t="s">
        <v>153</v>
      </c>
      <c r="K460" t="s">
        <v>193</v>
      </c>
      <c r="L460" t="str">
        <f t="shared" si="37"/>
        <v>Expenses from continuing operations</v>
      </c>
      <c r="M460" t="str">
        <f t="shared" si="38"/>
        <v>Other expenses</v>
      </c>
      <c r="N460" t="str">
        <f t="shared" si="39"/>
        <v>Other expenses</v>
      </c>
      <c r="O460" t="str">
        <f t="shared" si="40"/>
        <v>Other expenses</v>
      </c>
      <c r="P460" t="str">
        <f t="shared" si="41"/>
        <v>Entertainment</v>
      </c>
    </row>
    <row r="461" spans="2:16" ht="15" customHeight="1">
      <c r="B461" t="str">
        <f t="shared" si="36"/>
        <v>Detail</v>
      </c>
      <c r="C461" t="s">
        <v>691</v>
      </c>
      <c r="D461" s="4">
        <v>0</v>
      </c>
      <c r="E461" s="4">
        <v>0</v>
      </c>
      <c r="F461" t="s">
        <v>44</v>
      </c>
      <c r="G461" t="s">
        <v>120</v>
      </c>
      <c r="H461">
        <v>0</v>
      </c>
      <c r="I461">
        <v>0</v>
      </c>
      <c r="J461" t="s">
        <v>153</v>
      </c>
      <c r="K461" t="s">
        <v>197</v>
      </c>
      <c r="L461" t="str">
        <f t="shared" si="37"/>
        <v>Expenses from continuing operations</v>
      </c>
      <c r="M461" t="str">
        <f t="shared" si="38"/>
        <v>Other expenses</v>
      </c>
      <c r="N461" t="str">
        <f t="shared" si="39"/>
        <v>Other expenses</v>
      </c>
      <c r="O461" t="str">
        <f t="shared" si="40"/>
        <v>Other expenses</v>
      </c>
      <c r="P461" t="str">
        <f t="shared" si="41"/>
        <v>Fringe benefits tax</v>
      </c>
    </row>
    <row r="462" spans="2:16" ht="15" customHeight="1">
      <c r="B462" t="str">
        <f t="shared" si="36"/>
        <v>Detail</v>
      </c>
      <c r="C462" t="s">
        <v>198</v>
      </c>
      <c r="D462" s="4">
        <v>178848.78</v>
      </c>
      <c r="E462" s="4">
        <v>266828.94</v>
      </c>
      <c r="F462" t="s">
        <v>49</v>
      </c>
      <c r="G462" t="s">
        <v>120</v>
      </c>
      <c r="H462">
        <v>0</v>
      </c>
      <c r="I462">
        <v>0</v>
      </c>
      <c r="J462" t="s">
        <v>153</v>
      </c>
      <c r="K462" t="s">
        <v>197</v>
      </c>
      <c r="L462" t="str">
        <f t="shared" si="37"/>
        <v>Expenses from continuing operations</v>
      </c>
      <c r="M462" t="str">
        <f t="shared" si="38"/>
        <v>Other expenses</v>
      </c>
      <c r="N462" t="str">
        <f t="shared" si="39"/>
        <v>Other expenses</v>
      </c>
      <c r="O462" t="str">
        <f t="shared" si="40"/>
        <v>Other expenses</v>
      </c>
      <c r="P462" t="str">
        <f t="shared" si="41"/>
        <v>Fringe benefits tax</v>
      </c>
    </row>
    <row r="463" spans="2:16" ht="15" customHeight="1">
      <c r="B463" t="str">
        <f t="shared" si="36"/>
        <v>Detail</v>
      </c>
      <c r="C463" t="s">
        <v>692</v>
      </c>
      <c r="D463" s="4">
        <v>662444.21</v>
      </c>
      <c r="E463" s="4">
        <v>947001.34</v>
      </c>
      <c r="F463" t="s">
        <v>49</v>
      </c>
      <c r="G463" t="s">
        <v>120</v>
      </c>
      <c r="H463">
        <v>0</v>
      </c>
      <c r="I463">
        <v>0</v>
      </c>
      <c r="J463" t="s">
        <v>153</v>
      </c>
      <c r="K463" t="s">
        <v>693</v>
      </c>
      <c r="L463" t="str">
        <f t="shared" si="37"/>
        <v>Expenses from continuing operations</v>
      </c>
      <c r="M463" t="str">
        <f t="shared" si="38"/>
        <v>Other expenses</v>
      </c>
      <c r="N463" t="str">
        <f t="shared" si="39"/>
        <v>Other expenses</v>
      </c>
      <c r="O463" t="str">
        <f t="shared" si="40"/>
        <v>Other expenses</v>
      </c>
      <c r="P463" t="str">
        <f t="shared" si="41"/>
        <v>Rates and taxes</v>
      </c>
    </row>
    <row r="464" spans="2:16" ht="15" customHeight="1">
      <c r="B464" t="str">
        <f t="shared" si="36"/>
        <v>Detail</v>
      </c>
      <c r="C464" t="s">
        <v>199</v>
      </c>
      <c r="D464" s="4">
        <v>416066.82</v>
      </c>
      <c r="E464" s="4">
        <v>677981.98</v>
      </c>
      <c r="F464" t="s">
        <v>49</v>
      </c>
      <c r="G464" t="s">
        <v>120</v>
      </c>
      <c r="H464">
        <v>0</v>
      </c>
      <c r="I464">
        <v>0</v>
      </c>
      <c r="J464" t="s">
        <v>153</v>
      </c>
      <c r="K464" t="s">
        <v>200</v>
      </c>
      <c r="L464" t="str">
        <f t="shared" si="37"/>
        <v>Expenses from continuing operations</v>
      </c>
      <c r="M464" t="str">
        <f t="shared" si="38"/>
        <v>Other expenses</v>
      </c>
      <c r="N464" t="str">
        <f t="shared" si="39"/>
        <v>Other expenses</v>
      </c>
      <c r="O464" t="str">
        <f t="shared" si="40"/>
        <v>Other expenses</v>
      </c>
      <c r="P464" t="str">
        <f t="shared" si="41"/>
        <v>Legal fees</v>
      </c>
    </row>
    <row r="465" spans="2:16" ht="15" customHeight="1">
      <c r="B465" t="str">
        <f t="shared" si="36"/>
        <v>Detail</v>
      </c>
      <c r="C465" t="s">
        <v>299</v>
      </c>
      <c r="D465" s="4">
        <v>102947.45</v>
      </c>
      <c r="E465" s="4">
        <v>24793.4</v>
      </c>
      <c r="F465" t="s">
        <v>49</v>
      </c>
      <c r="G465" t="s">
        <v>120</v>
      </c>
      <c r="H465">
        <v>0</v>
      </c>
      <c r="I465">
        <v>0</v>
      </c>
      <c r="J465" t="s">
        <v>153</v>
      </c>
      <c r="K465" t="s">
        <v>300</v>
      </c>
      <c r="L465" t="str">
        <f t="shared" si="37"/>
        <v>Expenses from continuing operations</v>
      </c>
      <c r="M465" t="str">
        <f t="shared" si="38"/>
        <v>Other expenses</v>
      </c>
      <c r="N465" t="str">
        <f t="shared" si="39"/>
        <v>Other expenses</v>
      </c>
      <c r="O465" t="str">
        <f t="shared" si="40"/>
        <v>Other expenses</v>
      </c>
      <c r="P465" t="str">
        <f t="shared" si="41"/>
        <v>Agency fees</v>
      </c>
    </row>
    <row r="466" spans="2:16" ht="15" customHeight="1">
      <c r="B466" t="str">
        <f t="shared" si="36"/>
        <v>Detail</v>
      </c>
      <c r="C466" t="s">
        <v>201</v>
      </c>
      <c r="D466" s="4">
        <v>123729.81</v>
      </c>
      <c r="E466" s="4">
        <v>145659.73</v>
      </c>
      <c r="F466" t="s">
        <v>49</v>
      </c>
      <c r="G466" t="s">
        <v>120</v>
      </c>
      <c r="H466">
        <v>0</v>
      </c>
      <c r="I466">
        <v>0</v>
      </c>
      <c r="J466" t="s">
        <v>153</v>
      </c>
      <c r="K466" t="s">
        <v>202</v>
      </c>
      <c r="L466" t="str">
        <f t="shared" si="37"/>
        <v>Expenses from continuing operations</v>
      </c>
      <c r="M466" t="str">
        <f t="shared" si="38"/>
        <v>Other expenses</v>
      </c>
      <c r="N466" t="str">
        <f t="shared" si="39"/>
        <v>Other expenses</v>
      </c>
      <c r="O466" t="str">
        <f t="shared" si="40"/>
        <v>Other expenses</v>
      </c>
      <c r="P466" t="str">
        <f t="shared" si="41"/>
        <v>Ceremonial expenses</v>
      </c>
    </row>
    <row r="467" spans="2:16" ht="15" customHeight="1">
      <c r="B467" t="str">
        <f t="shared" si="36"/>
        <v>Detail</v>
      </c>
      <c r="C467" t="s">
        <v>301</v>
      </c>
      <c r="D467" s="4">
        <v>801577.81</v>
      </c>
      <c r="E467" s="4">
        <v>1322157</v>
      </c>
      <c r="F467" t="s">
        <v>49</v>
      </c>
      <c r="G467" t="s">
        <v>120</v>
      </c>
      <c r="H467">
        <v>0</v>
      </c>
      <c r="I467">
        <v>0</v>
      </c>
      <c r="J467" t="s">
        <v>153</v>
      </c>
      <c r="K467" t="s">
        <v>203</v>
      </c>
      <c r="L467" t="str">
        <f t="shared" si="37"/>
        <v>Expenses from continuing operations</v>
      </c>
      <c r="M467" t="str">
        <f t="shared" si="38"/>
        <v>Other expenses</v>
      </c>
      <c r="N467" t="str">
        <f t="shared" si="39"/>
        <v>Other expenses</v>
      </c>
      <c r="O467" t="str">
        <f t="shared" si="40"/>
        <v>Other expenses</v>
      </c>
      <c r="P467" t="str">
        <f t="shared" si="41"/>
        <v>Operating lease charges</v>
      </c>
    </row>
    <row r="468" spans="2:16" ht="15" customHeight="1">
      <c r="B468" t="str">
        <f t="shared" si="36"/>
        <v>Detail</v>
      </c>
      <c r="C468" t="s">
        <v>694</v>
      </c>
      <c r="D468" s="4">
        <v>0</v>
      </c>
      <c r="E468" s="4">
        <v>160.34</v>
      </c>
      <c r="F468" t="s">
        <v>49</v>
      </c>
      <c r="G468" t="s">
        <v>120</v>
      </c>
      <c r="H468">
        <v>0</v>
      </c>
      <c r="I468">
        <v>0</v>
      </c>
      <c r="J468" t="s">
        <v>153</v>
      </c>
      <c r="K468" t="s">
        <v>203</v>
      </c>
      <c r="L468" t="str">
        <f t="shared" si="37"/>
        <v>Expenses from continuing operations</v>
      </c>
      <c r="M468" t="str">
        <f t="shared" si="38"/>
        <v>Other expenses</v>
      </c>
      <c r="N468" t="str">
        <f t="shared" si="39"/>
        <v>Other expenses</v>
      </c>
      <c r="O468" t="str">
        <f t="shared" si="40"/>
        <v>Other expenses</v>
      </c>
      <c r="P468" t="str">
        <f t="shared" si="41"/>
        <v>Operating lease charges</v>
      </c>
    </row>
    <row r="469" spans="2:16" ht="15" customHeight="1">
      <c r="B469" t="str">
        <f t="shared" si="36"/>
        <v>Detail</v>
      </c>
      <c r="C469" t="s">
        <v>695</v>
      </c>
      <c r="D469" s="4">
        <v>890.91</v>
      </c>
      <c r="E469" s="4">
        <v>37340.8</v>
      </c>
      <c r="F469" t="s">
        <v>49</v>
      </c>
      <c r="G469" t="s">
        <v>120</v>
      </c>
      <c r="H469">
        <v>0</v>
      </c>
      <c r="I469">
        <v>0</v>
      </c>
      <c r="J469" t="s">
        <v>153</v>
      </c>
      <c r="K469" t="s">
        <v>696</v>
      </c>
      <c r="L469" t="str">
        <f t="shared" si="37"/>
        <v>Expenses from continuing operations</v>
      </c>
      <c r="M469" t="str">
        <f t="shared" si="38"/>
        <v>Other expenses</v>
      </c>
      <c r="N469" t="str">
        <f t="shared" si="39"/>
        <v>Other expenses</v>
      </c>
      <c r="O469" t="str">
        <f t="shared" si="40"/>
        <v>Other expenses</v>
      </c>
      <c r="P469" t="str">
        <f t="shared" si="41"/>
        <v>Grant and research expenses-external entities</v>
      </c>
    </row>
    <row r="470" spans="2:16" ht="15" customHeight="1">
      <c r="B470" t="str">
        <f t="shared" si="36"/>
        <v>Detail</v>
      </c>
      <c r="C470" t="s">
        <v>697</v>
      </c>
      <c r="D470" s="4">
        <v>0</v>
      </c>
      <c r="E470" s="4">
        <v>0</v>
      </c>
      <c r="F470" t="s">
        <v>49</v>
      </c>
      <c r="G470" t="s">
        <v>120</v>
      </c>
      <c r="H470">
        <v>0</v>
      </c>
      <c r="I470">
        <v>0</v>
      </c>
      <c r="J470" t="s">
        <v>153</v>
      </c>
      <c r="K470" t="s">
        <v>696</v>
      </c>
      <c r="L470" t="str">
        <f t="shared" si="37"/>
        <v>Expenses from continuing operations</v>
      </c>
      <c r="M470" t="str">
        <f t="shared" si="38"/>
        <v>Other expenses</v>
      </c>
      <c r="N470" t="str">
        <f t="shared" si="39"/>
        <v>Other expenses</v>
      </c>
      <c r="O470" t="str">
        <f t="shared" si="40"/>
        <v>Other expenses</v>
      </c>
      <c r="P470" t="str">
        <f t="shared" si="41"/>
        <v>Grant and research expenses-external entities</v>
      </c>
    </row>
    <row r="471" spans="2:16" ht="15" customHeight="1">
      <c r="B471" t="str">
        <f t="shared" si="36"/>
        <v>Detail</v>
      </c>
      <c r="C471" t="s">
        <v>698</v>
      </c>
      <c r="D471" s="4">
        <v>250526.19</v>
      </c>
      <c r="E471" s="4">
        <v>473439.63</v>
      </c>
      <c r="F471" t="s">
        <v>49</v>
      </c>
      <c r="G471" t="s">
        <v>120</v>
      </c>
      <c r="H471">
        <v>0</v>
      </c>
      <c r="I471">
        <v>0</v>
      </c>
      <c r="J471" t="s">
        <v>153</v>
      </c>
      <c r="K471" t="s">
        <v>696</v>
      </c>
      <c r="L471" t="str">
        <f t="shared" si="37"/>
        <v>Expenses from continuing operations</v>
      </c>
      <c r="M471" t="str">
        <f t="shared" si="38"/>
        <v>Other expenses</v>
      </c>
      <c r="N471" t="str">
        <f t="shared" si="39"/>
        <v>Other expenses</v>
      </c>
      <c r="O471" t="str">
        <f t="shared" si="40"/>
        <v>Other expenses</v>
      </c>
      <c r="P471" t="str">
        <f t="shared" si="41"/>
        <v>Grant and research expenses-external entities</v>
      </c>
    </row>
    <row r="472" spans="2:16" ht="15" customHeight="1">
      <c r="B472" t="str">
        <f t="shared" si="36"/>
        <v>Detail</v>
      </c>
      <c r="C472" t="s">
        <v>699</v>
      </c>
      <c r="D472" s="4">
        <v>43379.3</v>
      </c>
      <c r="E472" s="4">
        <v>219484.09</v>
      </c>
      <c r="F472" t="s">
        <v>49</v>
      </c>
      <c r="G472" t="s">
        <v>120</v>
      </c>
      <c r="H472">
        <v>0</v>
      </c>
      <c r="I472">
        <v>0</v>
      </c>
      <c r="J472" t="s">
        <v>153</v>
      </c>
      <c r="K472" t="s">
        <v>696</v>
      </c>
      <c r="L472" t="str">
        <f t="shared" si="37"/>
        <v>Expenses from continuing operations</v>
      </c>
      <c r="M472" t="str">
        <f t="shared" si="38"/>
        <v>Other expenses</v>
      </c>
      <c r="N472" t="str">
        <f t="shared" si="39"/>
        <v>Other expenses</v>
      </c>
      <c r="O472" t="str">
        <f t="shared" si="40"/>
        <v>Other expenses</v>
      </c>
      <c r="P472" t="str">
        <f t="shared" si="41"/>
        <v>Grant and research expenses-external entities</v>
      </c>
    </row>
    <row r="473" spans="2:16" ht="15" customHeight="1">
      <c r="B473" t="str">
        <f t="shared" si="36"/>
        <v>Detail</v>
      </c>
      <c r="C473" t="s">
        <v>700</v>
      </c>
      <c r="D473" s="4">
        <v>22500</v>
      </c>
      <c r="E473" s="4">
        <v>29999.99</v>
      </c>
      <c r="F473" t="s">
        <v>49</v>
      </c>
      <c r="G473" t="s">
        <v>120</v>
      </c>
      <c r="H473">
        <v>0</v>
      </c>
      <c r="I473">
        <v>0</v>
      </c>
      <c r="J473" t="s">
        <v>153</v>
      </c>
      <c r="K473" t="s">
        <v>701</v>
      </c>
      <c r="L473" t="str">
        <f t="shared" si="37"/>
        <v>Expenses from continuing operations</v>
      </c>
      <c r="M473" t="str">
        <f t="shared" si="38"/>
        <v>Other expenses</v>
      </c>
      <c r="N473" t="str">
        <f t="shared" si="39"/>
        <v>Other expenses</v>
      </c>
      <c r="O473" t="str">
        <f t="shared" si="40"/>
        <v>Other expenses</v>
      </c>
      <c r="P473" t="str">
        <f t="shared" si="41"/>
        <v>Contribution to other entities</v>
      </c>
    </row>
    <row r="474" spans="2:16" ht="15" customHeight="1">
      <c r="B474" t="str">
        <f t="shared" si="36"/>
        <v>Detail</v>
      </c>
      <c r="C474" t="s">
        <v>302</v>
      </c>
      <c r="D474" s="4">
        <v>3736546.76</v>
      </c>
      <c r="E474" s="4">
        <v>4996668.94</v>
      </c>
      <c r="F474" t="s">
        <v>49</v>
      </c>
      <c r="G474" t="s">
        <v>120</v>
      </c>
      <c r="H474">
        <v>0</v>
      </c>
      <c r="I474">
        <v>0</v>
      </c>
      <c r="J474" t="s">
        <v>153</v>
      </c>
      <c r="K474" t="s">
        <v>303</v>
      </c>
      <c r="L474" t="str">
        <f t="shared" si="37"/>
        <v>Expenses from continuing operations</v>
      </c>
      <c r="M474" t="str">
        <f t="shared" si="38"/>
        <v>Other expenses</v>
      </c>
      <c r="N474" t="str">
        <f t="shared" si="39"/>
        <v>Other expenses</v>
      </c>
      <c r="O474" t="str">
        <f t="shared" si="40"/>
        <v>Other expenses</v>
      </c>
      <c r="P474" t="str">
        <f t="shared" si="41"/>
        <v>Outsource management fees</v>
      </c>
    </row>
    <row r="475" spans="2:16" ht="15" customHeight="1">
      <c r="B475" t="str">
        <f t="shared" si="36"/>
        <v>Detail</v>
      </c>
      <c r="C475" t="s">
        <v>204</v>
      </c>
      <c r="D475" s="4">
        <v>199.73</v>
      </c>
      <c r="E475" s="4">
        <v>5210.81</v>
      </c>
      <c r="F475" t="s">
        <v>49</v>
      </c>
      <c r="G475" t="s">
        <v>120</v>
      </c>
      <c r="H475">
        <v>0</v>
      </c>
      <c r="I475">
        <v>0</v>
      </c>
      <c r="J475" t="s">
        <v>153</v>
      </c>
      <c r="K475" t="s">
        <v>205</v>
      </c>
      <c r="L475" t="str">
        <f t="shared" si="37"/>
        <v>Expenses from continuing operations</v>
      </c>
      <c r="M475" t="str">
        <f t="shared" si="38"/>
        <v>Other expenses</v>
      </c>
      <c r="N475" t="str">
        <f t="shared" si="39"/>
        <v>Other expenses</v>
      </c>
      <c r="O475" t="str">
        <f t="shared" si="40"/>
        <v>Other expenses</v>
      </c>
      <c r="P475" t="str">
        <f t="shared" si="41"/>
        <v>Cost of goods sold - UCU Ltd</v>
      </c>
    </row>
    <row r="476" spans="2:16" ht="15" customHeight="1">
      <c r="B476" t="str">
        <f t="shared" si="36"/>
        <v>Detail</v>
      </c>
      <c r="C476" t="s">
        <v>702</v>
      </c>
      <c r="D476" s="4">
        <v>76.36</v>
      </c>
      <c r="E476" s="4">
        <v>161.34</v>
      </c>
      <c r="F476" t="s">
        <v>49</v>
      </c>
      <c r="G476" t="s">
        <v>120</v>
      </c>
      <c r="H476">
        <v>0</v>
      </c>
      <c r="I476">
        <v>0</v>
      </c>
      <c r="J476" t="s">
        <v>153</v>
      </c>
      <c r="K476" t="s">
        <v>205</v>
      </c>
      <c r="L476" t="str">
        <f t="shared" si="37"/>
        <v>Expenses from continuing operations</v>
      </c>
      <c r="M476" t="str">
        <f t="shared" si="38"/>
        <v>Other expenses</v>
      </c>
      <c r="N476" t="str">
        <f t="shared" si="39"/>
        <v>Other expenses</v>
      </c>
      <c r="O476" t="str">
        <f t="shared" si="40"/>
        <v>Other expenses</v>
      </c>
      <c r="P476" t="str">
        <f t="shared" si="41"/>
        <v>Cost of goods sold - UCU Ltd</v>
      </c>
    </row>
    <row r="477" spans="2:16" ht="15" customHeight="1">
      <c r="B477" t="str">
        <f t="shared" si="36"/>
        <v>Detail</v>
      </c>
      <c r="C477" t="s">
        <v>703</v>
      </c>
      <c r="D477" s="4">
        <v>12841.11</v>
      </c>
      <c r="E477" s="4">
        <v>7791.23</v>
      </c>
      <c r="F477" t="s">
        <v>49</v>
      </c>
      <c r="G477" t="s">
        <v>120</v>
      </c>
      <c r="H477">
        <v>0</v>
      </c>
      <c r="I477">
        <v>0</v>
      </c>
      <c r="J477" t="s">
        <v>153</v>
      </c>
      <c r="K477" t="s">
        <v>206</v>
      </c>
      <c r="L477" t="str">
        <f t="shared" si="37"/>
        <v>Expenses from continuing operations</v>
      </c>
      <c r="M477" t="str">
        <f t="shared" si="38"/>
        <v>Other expenses</v>
      </c>
      <c r="N477" t="str">
        <f t="shared" si="39"/>
        <v>Other expenses</v>
      </c>
      <c r="O477" t="str">
        <f t="shared" si="40"/>
        <v>Other expenses</v>
      </c>
      <c r="P477" t="str">
        <f t="shared" si="41"/>
        <v>Credit card expense</v>
      </c>
    </row>
    <row r="478" spans="2:16" ht="15" customHeight="1">
      <c r="B478" t="str">
        <f t="shared" si="36"/>
        <v>Detail</v>
      </c>
      <c r="C478" t="s">
        <v>207</v>
      </c>
      <c r="D478" s="4">
        <v>599840.03</v>
      </c>
      <c r="E478" s="4">
        <v>10773.48</v>
      </c>
      <c r="F478" t="s">
        <v>49</v>
      </c>
      <c r="G478" t="s">
        <v>120</v>
      </c>
      <c r="H478">
        <v>0</v>
      </c>
      <c r="I478">
        <v>0</v>
      </c>
      <c r="J478" t="s">
        <v>153</v>
      </c>
      <c r="K478" t="s">
        <v>206</v>
      </c>
      <c r="L478" t="str">
        <f t="shared" si="37"/>
        <v>Expenses from continuing operations</v>
      </c>
      <c r="M478" t="str">
        <f t="shared" si="38"/>
        <v>Other expenses</v>
      </c>
      <c r="N478" t="str">
        <f t="shared" si="39"/>
        <v>Other expenses</v>
      </c>
      <c r="O478" t="str">
        <f t="shared" si="40"/>
        <v>Other expenses</v>
      </c>
      <c r="P478" t="str">
        <f t="shared" si="41"/>
        <v>Credit card expense</v>
      </c>
    </row>
    <row r="479" spans="2:16" ht="15" customHeight="1">
      <c r="B479" t="str">
        <f t="shared" si="36"/>
        <v>Detail</v>
      </c>
      <c r="C479" t="s">
        <v>704</v>
      </c>
      <c r="D479" s="4">
        <v>0</v>
      </c>
      <c r="E479" s="4">
        <v>0</v>
      </c>
      <c r="F479" t="s">
        <v>44</v>
      </c>
      <c r="G479" t="s">
        <v>120</v>
      </c>
      <c r="H479">
        <v>0</v>
      </c>
      <c r="I479">
        <v>0</v>
      </c>
      <c r="J479" t="s">
        <v>153</v>
      </c>
      <c r="K479" t="s">
        <v>208</v>
      </c>
      <c r="L479" t="str">
        <f t="shared" si="37"/>
        <v>Expenses from continuing operations</v>
      </c>
      <c r="M479" t="str">
        <f t="shared" si="38"/>
        <v>Other expenses</v>
      </c>
      <c r="N479" t="str">
        <f t="shared" si="39"/>
        <v>Other expenses</v>
      </c>
      <c r="O479" t="str">
        <f t="shared" si="40"/>
        <v>Other expenses</v>
      </c>
      <c r="P479" t="str">
        <f t="shared" si="41"/>
        <v>Services received from related entities</v>
      </c>
    </row>
    <row r="480" spans="2:16" ht="15" customHeight="1">
      <c r="B480" t="str">
        <f t="shared" si="36"/>
        <v>Detail</v>
      </c>
      <c r="C480" t="s">
        <v>705</v>
      </c>
      <c r="D480" s="4">
        <v>0</v>
      </c>
      <c r="E480" s="4">
        <v>0</v>
      </c>
      <c r="F480" t="s">
        <v>44</v>
      </c>
      <c r="G480" t="s">
        <v>120</v>
      </c>
      <c r="H480">
        <v>0</v>
      </c>
      <c r="I480">
        <v>0</v>
      </c>
      <c r="J480" t="s">
        <v>153</v>
      </c>
      <c r="K480" t="s">
        <v>208</v>
      </c>
      <c r="L480" t="str">
        <f t="shared" si="37"/>
        <v>Expenses from continuing operations</v>
      </c>
      <c r="M480" t="str">
        <f t="shared" si="38"/>
        <v>Other expenses</v>
      </c>
      <c r="N480" t="str">
        <f t="shared" si="39"/>
        <v>Other expenses</v>
      </c>
      <c r="O480" t="str">
        <f t="shared" si="40"/>
        <v>Other expenses</v>
      </c>
      <c r="P480" t="str">
        <f t="shared" si="41"/>
        <v>Services received from related entities</v>
      </c>
    </row>
    <row r="481" spans="2:16" ht="15" customHeight="1">
      <c r="B481" t="str">
        <f t="shared" si="36"/>
        <v>Detail</v>
      </c>
      <c r="C481" t="s">
        <v>706</v>
      </c>
      <c r="D481" s="4">
        <v>0</v>
      </c>
      <c r="E481" s="4">
        <v>0</v>
      </c>
      <c r="F481" t="s">
        <v>44</v>
      </c>
      <c r="G481" t="s">
        <v>120</v>
      </c>
      <c r="H481">
        <v>0</v>
      </c>
      <c r="I481">
        <v>0</v>
      </c>
      <c r="J481" t="s">
        <v>153</v>
      </c>
      <c r="K481" t="s">
        <v>208</v>
      </c>
      <c r="L481" t="str">
        <f t="shared" si="37"/>
        <v>Expenses from continuing operations</v>
      </c>
      <c r="M481" t="str">
        <f t="shared" si="38"/>
        <v>Other expenses</v>
      </c>
      <c r="N481" t="str">
        <f t="shared" si="39"/>
        <v>Other expenses</v>
      </c>
      <c r="O481" t="str">
        <f t="shared" si="40"/>
        <v>Other expenses</v>
      </c>
      <c r="P481" t="str">
        <f t="shared" si="41"/>
        <v>Services received from related entities</v>
      </c>
    </row>
    <row r="482" spans="2:16" ht="15" customHeight="1">
      <c r="B482" t="str">
        <f t="shared" si="36"/>
        <v>Detail</v>
      </c>
      <c r="C482" t="s">
        <v>707</v>
      </c>
      <c r="D482" s="4">
        <v>0</v>
      </c>
      <c r="E482" s="4">
        <v>0</v>
      </c>
      <c r="F482" t="s">
        <v>44</v>
      </c>
      <c r="G482" t="s">
        <v>120</v>
      </c>
      <c r="H482">
        <v>0</v>
      </c>
      <c r="I482">
        <v>0</v>
      </c>
      <c r="J482" t="s">
        <v>153</v>
      </c>
      <c r="K482" t="s">
        <v>208</v>
      </c>
      <c r="L482" t="str">
        <f t="shared" si="37"/>
        <v>Expenses from continuing operations</v>
      </c>
      <c r="M482" t="str">
        <f t="shared" si="38"/>
        <v>Other expenses</v>
      </c>
      <c r="N482" t="str">
        <f t="shared" si="39"/>
        <v>Other expenses</v>
      </c>
      <c r="O482" t="str">
        <f t="shared" si="40"/>
        <v>Other expenses</v>
      </c>
      <c r="P482" t="str">
        <f t="shared" si="41"/>
        <v>Services received from related entities</v>
      </c>
    </row>
    <row r="483" spans="2:16" ht="15" customHeight="1">
      <c r="B483" t="str">
        <f t="shared" si="36"/>
        <v>Detail</v>
      </c>
      <c r="C483" t="s">
        <v>708</v>
      </c>
      <c r="D483" s="4">
        <v>0</v>
      </c>
      <c r="E483" s="4">
        <v>0</v>
      </c>
      <c r="F483" t="s">
        <v>44</v>
      </c>
      <c r="G483" t="s">
        <v>120</v>
      </c>
      <c r="H483">
        <v>0</v>
      </c>
      <c r="I483">
        <v>0</v>
      </c>
      <c r="J483" t="s">
        <v>153</v>
      </c>
      <c r="K483" t="s">
        <v>208</v>
      </c>
      <c r="L483" t="str">
        <f t="shared" si="37"/>
        <v>Expenses from continuing operations</v>
      </c>
      <c r="M483" t="str">
        <f t="shared" si="38"/>
        <v>Other expenses</v>
      </c>
      <c r="N483" t="str">
        <f t="shared" si="39"/>
        <v>Other expenses</v>
      </c>
      <c r="O483" t="str">
        <f t="shared" si="40"/>
        <v>Other expenses</v>
      </c>
      <c r="P483" t="str">
        <f t="shared" si="41"/>
        <v>Services received from related entities</v>
      </c>
    </row>
    <row r="484" spans="2:16" ht="15" customHeight="1">
      <c r="B484" t="str">
        <f t="shared" si="36"/>
        <v>Detail</v>
      </c>
      <c r="C484" t="s">
        <v>709</v>
      </c>
      <c r="D484" s="4">
        <v>0</v>
      </c>
      <c r="E484" s="4">
        <v>0</v>
      </c>
      <c r="F484" t="s">
        <v>44</v>
      </c>
      <c r="G484" t="s">
        <v>120</v>
      </c>
      <c r="H484">
        <v>0</v>
      </c>
      <c r="I484">
        <v>0</v>
      </c>
      <c r="J484" t="s">
        <v>153</v>
      </c>
      <c r="K484" t="s">
        <v>208</v>
      </c>
      <c r="L484" t="str">
        <f t="shared" si="37"/>
        <v>Expenses from continuing operations</v>
      </c>
      <c r="M484" t="str">
        <f t="shared" si="38"/>
        <v>Other expenses</v>
      </c>
      <c r="N484" t="str">
        <f t="shared" si="39"/>
        <v>Other expenses</v>
      </c>
      <c r="O484" t="str">
        <f t="shared" si="40"/>
        <v>Other expenses</v>
      </c>
      <c r="P484" t="str">
        <f t="shared" si="41"/>
        <v>Services received from related entities</v>
      </c>
    </row>
    <row r="485" spans="2:16" ht="15" customHeight="1">
      <c r="B485" t="str">
        <f t="shared" si="36"/>
        <v>Detail</v>
      </c>
      <c r="C485" t="s">
        <v>710</v>
      </c>
      <c r="D485" s="4">
        <v>0</v>
      </c>
      <c r="E485" s="4">
        <v>0</v>
      </c>
      <c r="F485" t="s">
        <v>44</v>
      </c>
      <c r="G485" t="s">
        <v>120</v>
      </c>
      <c r="H485">
        <v>0</v>
      </c>
      <c r="I485">
        <v>0</v>
      </c>
      <c r="J485" t="s">
        <v>153</v>
      </c>
      <c r="K485" t="s">
        <v>208</v>
      </c>
      <c r="L485" t="str">
        <f t="shared" si="37"/>
        <v>Expenses from continuing operations</v>
      </c>
      <c r="M485" t="str">
        <f t="shared" si="38"/>
        <v>Other expenses</v>
      </c>
      <c r="N485" t="str">
        <f t="shared" si="39"/>
        <v>Other expenses</v>
      </c>
      <c r="O485" t="str">
        <f t="shared" si="40"/>
        <v>Other expenses</v>
      </c>
      <c r="P485" t="str">
        <f t="shared" si="41"/>
        <v>Services received from related entities</v>
      </c>
    </row>
    <row r="486" spans="2:16" ht="15" customHeight="1">
      <c r="B486" t="str">
        <f t="shared" si="36"/>
        <v>Detail</v>
      </c>
      <c r="C486" t="s">
        <v>209</v>
      </c>
      <c r="D486" s="4">
        <v>0</v>
      </c>
      <c r="E486" s="4">
        <v>-172027.56</v>
      </c>
      <c r="F486" t="s">
        <v>49</v>
      </c>
      <c r="G486" t="s">
        <v>120</v>
      </c>
      <c r="H486">
        <v>0</v>
      </c>
      <c r="I486">
        <v>0</v>
      </c>
      <c r="J486" t="s">
        <v>153</v>
      </c>
      <c r="K486" t="s">
        <v>208</v>
      </c>
      <c r="L486" t="str">
        <f t="shared" si="37"/>
        <v>Expenses from continuing operations</v>
      </c>
      <c r="M486" t="str">
        <f t="shared" si="38"/>
        <v>Other expenses</v>
      </c>
      <c r="N486" t="str">
        <f t="shared" si="39"/>
        <v>Other expenses</v>
      </c>
      <c r="O486" t="str">
        <f t="shared" si="40"/>
        <v>Other expenses</v>
      </c>
      <c r="P486" t="str">
        <f t="shared" si="41"/>
        <v>Services received from related entities</v>
      </c>
    </row>
    <row r="487" spans="2:16" ht="15" customHeight="1">
      <c r="B487" t="str">
        <f t="shared" si="36"/>
        <v>Detail</v>
      </c>
      <c r="C487" t="s">
        <v>210</v>
      </c>
      <c r="D487" s="4">
        <v>0</v>
      </c>
      <c r="E487" s="4">
        <v>-73351.19</v>
      </c>
      <c r="F487" t="s">
        <v>49</v>
      </c>
      <c r="G487" t="s">
        <v>120</v>
      </c>
      <c r="H487">
        <v>0</v>
      </c>
      <c r="I487">
        <v>0</v>
      </c>
      <c r="J487" t="s">
        <v>153</v>
      </c>
      <c r="K487" t="s">
        <v>208</v>
      </c>
      <c r="L487" t="str">
        <f t="shared" si="37"/>
        <v>Expenses from continuing operations</v>
      </c>
      <c r="M487" t="str">
        <f t="shared" si="38"/>
        <v>Other expenses</v>
      </c>
      <c r="N487" t="str">
        <f t="shared" si="39"/>
        <v>Other expenses</v>
      </c>
      <c r="O487" t="str">
        <f t="shared" si="40"/>
        <v>Other expenses</v>
      </c>
      <c r="P487" t="str">
        <f t="shared" si="41"/>
        <v>Services received from related entities</v>
      </c>
    </row>
    <row r="488" spans="2:16" ht="15" customHeight="1">
      <c r="B488" t="str">
        <f t="shared" si="36"/>
        <v>Detail</v>
      </c>
      <c r="C488" t="s">
        <v>211</v>
      </c>
      <c r="D488" s="4">
        <v>-3450071.52</v>
      </c>
      <c r="E488" s="4">
        <v>880167.12</v>
      </c>
      <c r="F488" t="s">
        <v>49</v>
      </c>
      <c r="G488" t="s">
        <v>120</v>
      </c>
      <c r="H488">
        <v>0</v>
      </c>
      <c r="I488">
        <v>0</v>
      </c>
      <c r="J488" t="s">
        <v>153</v>
      </c>
      <c r="K488" t="s">
        <v>208</v>
      </c>
      <c r="L488" t="str">
        <f t="shared" si="37"/>
        <v>Expenses from continuing operations</v>
      </c>
      <c r="M488" t="str">
        <f t="shared" si="38"/>
        <v>Other expenses</v>
      </c>
      <c r="N488" t="str">
        <f t="shared" si="39"/>
        <v>Other expenses</v>
      </c>
      <c r="O488" t="str">
        <f t="shared" si="40"/>
        <v>Other expenses</v>
      </c>
      <c r="P488" t="str">
        <f t="shared" si="41"/>
        <v>Services received from related entities</v>
      </c>
    </row>
    <row r="489" spans="2:16" ht="15" customHeight="1">
      <c r="B489" t="str">
        <f t="shared" si="36"/>
        <v>Detail</v>
      </c>
      <c r="C489" t="s">
        <v>212</v>
      </c>
      <c r="D489" s="4">
        <v>0</v>
      </c>
      <c r="E489" s="4">
        <v>-2900972.65</v>
      </c>
      <c r="F489" t="s">
        <v>49</v>
      </c>
      <c r="G489" t="s">
        <v>120</v>
      </c>
      <c r="H489">
        <v>0</v>
      </c>
      <c r="I489">
        <v>0</v>
      </c>
      <c r="J489" t="s">
        <v>153</v>
      </c>
      <c r="K489" t="s">
        <v>208</v>
      </c>
      <c r="L489" t="str">
        <f t="shared" si="37"/>
        <v>Expenses from continuing operations</v>
      </c>
      <c r="M489" t="str">
        <f t="shared" si="38"/>
        <v>Other expenses</v>
      </c>
      <c r="N489" t="str">
        <f t="shared" si="39"/>
        <v>Other expenses</v>
      </c>
      <c r="O489" t="str">
        <f t="shared" si="40"/>
        <v>Other expenses</v>
      </c>
      <c r="P489" t="str">
        <f t="shared" si="41"/>
        <v>Services received from related entities</v>
      </c>
    </row>
    <row r="490" spans="2:16" ht="15" customHeight="1">
      <c r="B490" t="str">
        <f t="shared" si="36"/>
        <v>Detail</v>
      </c>
      <c r="C490" t="s">
        <v>711</v>
      </c>
      <c r="D490" s="4">
        <v>0</v>
      </c>
      <c r="E490" s="4">
        <v>0</v>
      </c>
      <c r="F490" t="s">
        <v>44</v>
      </c>
      <c r="G490" t="s">
        <v>120</v>
      </c>
      <c r="H490">
        <v>0</v>
      </c>
      <c r="I490">
        <v>0</v>
      </c>
      <c r="J490" t="s">
        <v>153</v>
      </c>
      <c r="K490" t="s">
        <v>208</v>
      </c>
      <c r="L490" t="str">
        <f t="shared" si="37"/>
        <v>Expenses from continuing operations</v>
      </c>
      <c r="M490" t="str">
        <f t="shared" si="38"/>
        <v>Other expenses</v>
      </c>
      <c r="N490" t="str">
        <f t="shared" si="39"/>
        <v>Other expenses</v>
      </c>
      <c r="O490" t="str">
        <f t="shared" si="40"/>
        <v>Other expenses</v>
      </c>
      <c r="P490" t="str">
        <f t="shared" si="41"/>
        <v>Services received from related entities</v>
      </c>
    </row>
    <row r="491" spans="2:16" ht="15" customHeight="1">
      <c r="B491" t="str">
        <f t="shared" si="36"/>
        <v>Detail</v>
      </c>
      <c r="C491" t="s">
        <v>712</v>
      </c>
      <c r="D491" s="4">
        <v>0</v>
      </c>
      <c r="E491" s="4">
        <v>0</v>
      </c>
      <c r="F491" t="s">
        <v>44</v>
      </c>
      <c r="G491" t="s">
        <v>120</v>
      </c>
      <c r="H491">
        <v>0</v>
      </c>
      <c r="I491">
        <v>0</v>
      </c>
      <c r="J491" t="s">
        <v>153</v>
      </c>
      <c r="K491" t="s">
        <v>208</v>
      </c>
      <c r="L491" t="str">
        <f t="shared" si="37"/>
        <v>Expenses from continuing operations</v>
      </c>
      <c r="M491" t="str">
        <f t="shared" si="38"/>
        <v>Other expenses</v>
      </c>
      <c r="N491" t="str">
        <f t="shared" si="39"/>
        <v>Other expenses</v>
      </c>
      <c r="O491" t="str">
        <f t="shared" si="40"/>
        <v>Other expenses</v>
      </c>
      <c r="P491" t="str">
        <f t="shared" si="41"/>
        <v>Services received from related entities</v>
      </c>
    </row>
    <row r="492" spans="2:16" ht="15" customHeight="1">
      <c r="B492" t="str">
        <f t="shared" si="36"/>
        <v>Detail</v>
      </c>
      <c r="C492" t="s">
        <v>713</v>
      </c>
      <c r="D492" s="4">
        <v>0</v>
      </c>
      <c r="E492" s="4">
        <v>0</v>
      </c>
      <c r="F492" t="s">
        <v>44</v>
      </c>
      <c r="G492" t="s">
        <v>120</v>
      </c>
      <c r="H492">
        <v>0</v>
      </c>
      <c r="I492">
        <v>0</v>
      </c>
      <c r="J492" t="s">
        <v>153</v>
      </c>
      <c r="K492" t="s">
        <v>208</v>
      </c>
      <c r="L492" t="str">
        <f t="shared" si="37"/>
        <v>Expenses from continuing operations</v>
      </c>
      <c r="M492" t="str">
        <f t="shared" si="38"/>
        <v>Other expenses</v>
      </c>
      <c r="N492" t="str">
        <f t="shared" si="39"/>
        <v>Other expenses</v>
      </c>
      <c r="O492" t="str">
        <f t="shared" si="40"/>
        <v>Other expenses</v>
      </c>
      <c r="P492" t="str">
        <f t="shared" si="41"/>
        <v>Services received from related entities</v>
      </c>
    </row>
    <row r="493" spans="2:16" ht="15" customHeight="1">
      <c r="B493" t="str">
        <f t="shared" si="36"/>
        <v>Detail</v>
      </c>
      <c r="C493" t="s">
        <v>714</v>
      </c>
      <c r="D493" s="4">
        <v>0</v>
      </c>
      <c r="E493" s="4">
        <v>0</v>
      </c>
      <c r="F493" t="s">
        <v>44</v>
      </c>
      <c r="G493" t="s">
        <v>120</v>
      </c>
      <c r="H493">
        <v>0</v>
      </c>
      <c r="I493">
        <v>0</v>
      </c>
      <c r="J493" t="s">
        <v>153</v>
      </c>
      <c r="K493" t="s">
        <v>208</v>
      </c>
      <c r="L493" t="str">
        <f t="shared" si="37"/>
        <v>Expenses from continuing operations</v>
      </c>
      <c r="M493" t="str">
        <f t="shared" si="38"/>
        <v>Other expenses</v>
      </c>
      <c r="N493" t="str">
        <f t="shared" si="39"/>
        <v>Other expenses</v>
      </c>
      <c r="O493" t="str">
        <f t="shared" si="40"/>
        <v>Other expenses</v>
      </c>
      <c r="P493" t="str">
        <f t="shared" si="41"/>
        <v>Services received from related entities</v>
      </c>
    </row>
    <row r="494" spans="2:16" ht="15" customHeight="1">
      <c r="B494" t="str">
        <f t="shared" si="36"/>
        <v>Detail</v>
      </c>
      <c r="C494" t="s">
        <v>715</v>
      </c>
      <c r="D494" s="4">
        <v>0</v>
      </c>
      <c r="E494" s="4">
        <v>0</v>
      </c>
      <c r="F494" t="s">
        <v>49</v>
      </c>
      <c r="G494" t="s">
        <v>120</v>
      </c>
      <c r="H494">
        <v>0</v>
      </c>
      <c r="I494">
        <v>0</v>
      </c>
      <c r="J494" t="s">
        <v>153</v>
      </c>
      <c r="K494" t="s">
        <v>104</v>
      </c>
      <c r="L494" t="str">
        <f t="shared" si="37"/>
        <v>Expenses from continuing operations</v>
      </c>
      <c r="M494" t="str">
        <f t="shared" si="38"/>
        <v>Other expenses</v>
      </c>
      <c r="N494" t="str">
        <f t="shared" si="39"/>
        <v>Other expenses</v>
      </c>
      <c r="O494" t="str">
        <f t="shared" si="40"/>
        <v>Other expenses</v>
      </c>
      <c r="P494" t="str">
        <f t="shared" si="41"/>
        <v>Other</v>
      </c>
    </row>
    <row r="495" spans="2:16" ht="15" customHeight="1">
      <c r="B495" t="str">
        <f t="shared" si="36"/>
        <v>Detail</v>
      </c>
      <c r="C495" t="s">
        <v>304</v>
      </c>
      <c r="D495" s="4">
        <v>466.27</v>
      </c>
      <c r="E495" s="4">
        <v>1113.95</v>
      </c>
      <c r="F495" t="s">
        <v>49</v>
      </c>
      <c r="G495" t="s">
        <v>120</v>
      </c>
      <c r="H495">
        <v>0</v>
      </c>
      <c r="I495">
        <v>0</v>
      </c>
      <c r="J495" t="s">
        <v>153</v>
      </c>
      <c r="K495" t="s">
        <v>104</v>
      </c>
      <c r="L495" t="str">
        <f t="shared" si="37"/>
        <v>Expenses from continuing operations</v>
      </c>
      <c r="M495" t="str">
        <f t="shared" si="38"/>
        <v>Other expenses</v>
      </c>
      <c r="N495" t="str">
        <f t="shared" si="39"/>
        <v>Other expenses</v>
      </c>
      <c r="O495" t="str">
        <f t="shared" si="40"/>
        <v>Other expenses</v>
      </c>
      <c r="P495" t="str">
        <f t="shared" si="41"/>
        <v>Other</v>
      </c>
    </row>
    <row r="496" spans="2:16" ht="15" customHeight="1">
      <c r="B496" t="str">
        <f t="shared" si="36"/>
        <v>Detail</v>
      </c>
      <c r="C496" t="s">
        <v>716</v>
      </c>
      <c r="D496" s="4">
        <v>7622.76</v>
      </c>
      <c r="E496" s="4">
        <v>0</v>
      </c>
      <c r="F496" t="s">
        <v>49</v>
      </c>
      <c r="G496" t="s">
        <v>120</v>
      </c>
      <c r="H496">
        <v>0</v>
      </c>
      <c r="I496">
        <v>0</v>
      </c>
      <c r="J496" t="s">
        <v>153</v>
      </c>
      <c r="K496" t="s">
        <v>104</v>
      </c>
      <c r="L496" t="str">
        <f t="shared" si="37"/>
        <v>Expenses from continuing operations</v>
      </c>
      <c r="M496" t="str">
        <f t="shared" si="38"/>
        <v>Other expenses</v>
      </c>
      <c r="N496" t="str">
        <f t="shared" si="39"/>
        <v>Other expenses</v>
      </c>
      <c r="O496" t="str">
        <f t="shared" si="40"/>
        <v>Other expenses</v>
      </c>
      <c r="P496" t="str">
        <f t="shared" si="41"/>
        <v>Other</v>
      </c>
    </row>
    <row r="497" spans="2:16" ht="15" customHeight="1">
      <c r="B497" t="str">
        <f t="shared" si="36"/>
        <v>Detail</v>
      </c>
      <c r="C497" t="s">
        <v>213</v>
      </c>
      <c r="D497" s="4">
        <v>91495.63</v>
      </c>
      <c r="E497" s="4">
        <v>126074.78</v>
      </c>
      <c r="F497" t="s">
        <v>49</v>
      </c>
      <c r="G497" t="s">
        <v>120</v>
      </c>
      <c r="H497">
        <v>0</v>
      </c>
      <c r="I497">
        <v>0</v>
      </c>
      <c r="J497" t="s">
        <v>153</v>
      </c>
      <c r="K497" t="s">
        <v>104</v>
      </c>
      <c r="L497" t="str">
        <f t="shared" si="37"/>
        <v>Expenses from continuing operations</v>
      </c>
      <c r="M497" t="str">
        <f t="shared" si="38"/>
        <v>Other expenses</v>
      </c>
      <c r="N497" t="str">
        <f t="shared" si="39"/>
        <v>Other expenses</v>
      </c>
      <c r="O497" t="str">
        <f t="shared" si="40"/>
        <v>Other expenses</v>
      </c>
      <c r="P497" t="str">
        <f t="shared" si="41"/>
        <v>Other</v>
      </c>
    </row>
    <row r="498" spans="2:16" ht="15" customHeight="1">
      <c r="B498" t="str">
        <f t="shared" si="36"/>
        <v>Detail</v>
      </c>
      <c r="C498" t="s">
        <v>214</v>
      </c>
      <c r="D498" s="4">
        <v>13089.54</v>
      </c>
      <c r="E498" s="4">
        <v>25549.64</v>
      </c>
      <c r="F498" t="s">
        <v>49</v>
      </c>
      <c r="G498" t="s">
        <v>120</v>
      </c>
      <c r="H498">
        <v>0</v>
      </c>
      <c r="I498">
        <v>0</v>
      </c>
      <c r="J498" t="s">
        <v>153</v>
      </c>
      <c r="K498" t="s">
        <v>104</v>
      </c>
      <c r="L498" t="str">
        <f t="shared" si="37"/>
        <v>Expenses from continuing operations</v>
      </c>
      <c r="M498" t="str">
        <f t="shared" si="38"/>
        <v>Other expenses</v>
      </c>
      <c r="N498" t="str">
        <f t="shared" si="39"/>
        <v>Other expenses</v>
      </c>
      <c r="O498" t="str">
        <f t="shared" si="40"/>
        <v>Other expenses</v>
      </c>
      <c r="P498" t="str">
        <f t="shared" si="41"/>
        <v>Other</v>
      </c>
    </row>
    <row r="499" spans="2:16" ht="15" customHeight="1">
      <c r="B499" t="str">
        <f aca="true" t="shared" si="42" ref="B499:B537">IF(ISBLANK(C499),"Header","Detail")</f>
        <v>Detail</v>
      </c>
      <c r="C499" t="s">
        <v>717</v>
      </c>
      <c r="D499" s="4">
        <v>-261579.19</v>
      </c>
      <c r="E499" s="4">
        <v>195166.02</v>
      </c>
      <c r="F499" t="s">
        <v>49</v>
      </c>
      <c r="G499" t="s">
        <v>120</v>
      </c>
      <c r="H499">
        <v>0</v>
      </c>
      <c r="I499">
        <v>0</v>
      </c>
      <c r="J499" t="s">
        <v>153</v>
      </c>
      <c r="K499" t="s">
        <v>104</v>
      </c>
      <c r="L499" t="str">
        <f aca="true" t="shared" si="43" ref="L499:L537">IF(G499=0,M499,G499)</f>
        <v>Expenses from continuing operations</v>
      </c>
      <c r="M499" t="str">
        <f aca="true" t="shared" si="44" ref="M499:M537">IF(H499=0,N499,H499)</f>
        <v>Other expenses</v>
      </c>
      <c r="N499" t="str">
        <f aca="true" t="shared" si="45" ref="N499:N537">IF(I499=0,O499,I499)</f>
        <v>Other expenses</v>
      </c>
      <c r="O499" t="str">
        <f aca="true" t="shared" si="46" ref="O499:O537">IF(J499=0,P499,J499)</f>
        <v>Other expenses</v>
      </c>
      <c r="P499" t="str">
        <f aca="true" t="shared" si="47" ref="P499:P537">+K499</f>
        <v>Other</v>
      </c>
    </row>
    <row r="500" spans="2:16" ht="15" customHeight="1">
      <c r="B500" t="str">
        <f t="shared" si="42"/>
        <v>Detail</v>
      </c>
      <c r="C500" t="s">
        <v>215</v>
      </c>
      <c r="D500" s="4">
        <v>193627.22</v>
      </c>
      <c r="E500" s="4">
        <v>561953.26</v>
      </c>
      <c r="F500" t="s">
        <v>49</v>
      </c>
      <c r="G500" t="s">
        <v>120</v>
      </c>
      <c r="H500">
        <v>0</v>
      </c>
      <c r="I500">
        <v>0</v>
      </c>
      <c r="J500" t="s">
        <v>153</v>
      </c>
      <c r="K500" t="s">
        <v>104</v>
      </c>
      <c r="L500" t="str">
        <f t="shared" si="43"/>
        <v>Expenses from continuing operations</v>
      </c>
      <c r="M500" t="str">
        <f t="shared" si="44"/>
        <v>Other expenses</v>
      </c>
      <c r="N500" t="str">
        <f t="shared" si="45"/>
        <v>Other expenses</v>
      </c>
      <c r="O500" t="str">
        <f t="shared" si="46"/>
        <v>Other expenses</v>
      </c>
      <c r="P500" t="str">
        <f t="shared" si="47"/>
        <v>Other</v>
      </c>
    </row>
    <row r="501" spans="2:16" ht="15" customHeight="1">
      <c r="B501" t="str">
        <f t="shared" si="42"/>
        <v>Detail</v>
      </c>
      <c r="C501" t="s">
        <v>305</v>
      </c>
      <c r="D501" s="4">
        <v>3636.46</v>
      </c>
      <c r="E501" s="4">
        <v>4818.25</v>
      </c>
      <c r="F501" t="s">
        <v>49</v>
      </c>
      <c r="G501" t="s">
        <v>120</v>
      </c>
      <c r="H501">
        <v>0</v>
      </c>
      <c r="I501">
        <v>0</v>
      </c>
      <c r="J501" t="s">
        <v>153</v>
      </c>
      <c r="K501" t="s">
        <v>104</v>
      </c>
      <c r="L501" t="str">
        <f t="shared" si="43"/>
        <v>Expenses from continuing operations</v>
      </c>
      <c r="M501" t="str">
        <f t="shared" si="44"/>
        <v>Other expenses</v>
      </c>
      <c r="N501" t="str">
        <f t="shared" si="45"/>
        <v>Other expenses</v>
      </c>
      <c r="O501" t="str">
        <f t="shared" si="46"/>
        <v>Other expenses</v>
      </c>
      <c r="P501" t="str">
        <f t="shared" si="47"/>
        <v>Other</v>
      </c>
    </row>
    <row r="502" spans="2:16" ht="15" customHeight="1">
      <c r="B502" t="str">
        <f t="shared" si="42"/>
        <v>Detail</v>
      </c>
      <c r="C502" t="s">
        <v>216</v>
      </c>
      <c r="D502" s="4">
        <v>53357.71</v>
      </c>
      <c r="E502" s="4">
        <v>30371.45</v>
      </c>
      <c r="F502" t="s">
        <v>49</v>
      </c>
      <c r="G502" t="s">
        <v>120</v>
      </c>
      <c r="H502">
        <v>0</v>
      </c>
      <c r="I502">
        <v>0</v>
      </c>
      <c r="J502" t="s">
        <v>153</v>
      </c>
      <c r="K502" t="s">
        <v>104</v>
      </c>
      <c r="L502" t="str">
        <f t="shared" si="43"/>
        <v>Expenses from continuing operations</v>
      </c>
      <c r="M502" t="str">
        <f t="shared" si="44"/>
        <v>Other expenses</v>
      </c>
      <c r="N502" t="str">
        <f t="shared" si="45"/>
        <v>Other expenses</v>
      </c>
      <c r="O502" t="str">
        <f t="shared" si="46"/>
        <v>Other expenses</v>
      </c>
      <c r="P502" t="str">
        <f t="shared" si="47"/>
        <v>Other</v>
      </c>
    </row>
    <row r="503" spans="2:16" ht="15" customHeight="1">
      <c r="B503" t="str">
        <f t="shared" si="42"/>
        <v>Detail</v>
      </c>
      <c r="C503" t="s">
        <v>718</v>
      </c>
      <c r="D503" s="4">
        <v>0</v>
      </c>
      <c r="E503" s="4">
        <v>0.5</v>
      </c>
      <c r="F503" t="s">
        <v>49</v>
      </c>
      <c r="G503" t="s">
        <v>120</v>
      </c>
      <c r="H503">
        <v>0</v>
      </c>
      <c r="I503">
        <v>0</v>
      </c>
      <c r="J503" t="s">
        <v>153</v>
      </c>
      <c r="K503" t="s">
        <v>104</v>
      </c>
      <c r="L503" t="str">
        <f t="shared" si="43"/>
        <v>Expenses from continuing operations</v>
      </c>
      <c r="M503" t="str">
        <f t="shared" si="44"/>
        <v>Other expenses</v>
      </c>
      <c r="N503" t="str">
        <f t="shared" si="45"/>
        <v>Other expenses</v>
      </c>
      <c r="O503" t="str">
        <f t="shared" si="46"/>
        <v>Other expenses</v>
      </c>
      <c r="P503" t="str">
        <f t="shared" si="47"/>
        <v>Other</v>
      </c>
    </row>
    <row r="504" spans="2:16" ht="15" customHeight="1">
      <c r="B504" t="str">
        <f t="shared" si="42"/>
        <v>Detail</v>
      </c>
      <c r="C504" t="s">
        <v>719</v>
      </c>
      <c r="D504" s="4">
        <v>18247.5</v>
      </c>
      <c r="E504" s="4">
        <v>20259</v>
      </c>
      <c r="F504" t="s">
        <v>49</v>
      </c>
      <c r="G504" t="s">
        <v>120</v>
      </c>
      <c r="H504">
        <v>0</v>
      </c>
      <c r="I504">
        <v>0</v>
      </c>
      <c r="J504" t="s">
        <v>153</v>
      </c>
      <c r="K504" t="s">
        <v>104</v>
      </c>
      <c r="L504" t="str">
        <f t="shared" si="43"/>
        <v>Expenses from continuing operations</v>
      </c>
      <c r="M504" t="str">
        <f t="shared" si="44"/>
        <v>Other expenses</v>
      </c>
      <c r="N504" t="str">
        <f t="shared" si="45"/>
        <v>Other expenses</v>
      </c>
      <c r="O504" t="str">
        <f t="shared" si="46"/>
        <v>Other expenses</v>
      </c>
      <c r="P504" t="str">
        <f t="shared" si="47"/>
        <v>Other</v>
      </c>
    </row>
    <row r="505" spans="2:16" ht="15" customHeight="1">
      <c r="B505" t="str">
        <f t="shared" si="42"/>
        <v>Detail</v>
      </c>
      <c r="C505" t="s">
        <v>306</v>
      </c>
      <c r="D505" s="4">
        <v>878979.49</v>
      </c>
      <c r="E505" s="4">
        <v>1906201.66</v>
      </c>
      <c r="F505" t="s">
        <v>49</v>
      </c>
      <c r="G505" t="s">
        <v>120</v>
      </c>
      <c r="H505">
        <v>0</v>
      </c>
      <c r="I505">
        <v>0</v>
      </c>
      <c r="J505" t="s">
        <v>153</v>
      </c>
      <c r="K505" t="s">
        <v>104</v>
      </c>
      <c r="L505" t="str">
        <f t="shared" si="43"/>
        <v>Expenses from continuing operations</v>
      </c>
      <c r="M505" t="str">
        <f t="shared" si="44"/>
        <v>Other expenses</v>
      </c>
      <c r="N505" t="str">
        <f t="shared" si="45"/>
        <v>Other expenses</v>
      </c>
      <c r="O505" t="str">
        <f t="shared" si="46"/>
        <v>Other expenses</v>
      </c>
      <c r="P505" t="str">
        <f t="shared" si="47"/>
        <v>Other</v>
      </c>
    </row>
    <row r="506" spans="2:16" ht="15" customHeight="1">
      <c r="B506" t="str">
        <f t="shared" si="42"/>
        <v>Detail</v>
      </c>
      <c r="C506" t="s">
        <v>720</v>
      </c>
      <c r="D506" s="4">
        <v>28145.11</v>
      </c>
      <c r="E506" s="4">
        <v>51458.13</v>
      </c>
      <c r="F506" t="s">
        <v>49</v>
      </c>
      <c r="G506" t="s">
        <v>120</v>
      </c>
      <c r="H506">
        <v>0</v>
      </c>
      <c r="I506">
        <v>0</v>
      </c>
      <c r="J506" t="s">
        <v>153</v>
      </c>
      <c r="K506" t="s">
        <v>104</v>
      </c>
      <c r="L506" t="str">
        <f t="shared" si="43"/>
        <v>Expenses from continuing operations</v>
      </c>
      <c r="M506" t="str">
        <f t="shared" si="44"/>
        <v>Other expenses</v>
      </c>
      <c r="N506" t="str">
        <f t="shared" si="45"/>
        <v>Other expenses</v>
      </c>
      <c r="O506" t="str">
        <f t="shared" si="46"/>
        <v>Other expenses</v>
      </c>
      <c r="P506" t="str">
        <f t="shared" si="47"/>
        <v>Other</v>
      </c>
    </row>
    <row r="507" spans="2:16" ht="15" customHeight="1">
      <c r="B507" t="str">
        <f t="shared" si="42"/>
        <v>Detail</v>
      </c>
      <c r="C507" t="s">
        <v>217</v>
      </c>
      <c r="D507" s="4">
        <v>7567.77</v>
      </c>
      <c r="E507" s="4">
        <v>9626.08</v>
      </c>
      <c r="F507" t="s">
        <v>49</v>
      </c>
      <c r="G507" t="s">
        <v>120</v>
      </c>
      <c r="H507">
        <v>0</v>
      </c>
      <c r="I507">
        <v>0</v>
      </c>
      <c r="J507" t="s">
        <v>153</v>
      </c>
      <c r="K507" t="s">
        <v>104</v>
      </c>
      <c r="L507" t="str">
        <f t="shared" si="43"/>
        <v>Expenses from continuing operations</v>
      </c>
      <c r="M507" t="str">
        <f t="shared" si="44"/>
        <v>Other expenses</v>
      </c>
      <c r="N507" t="str">
        <f t="shared" si="45"/>
        <v>Other expenses</v>
      </c>
      <c r="O507" t="str">
        <f t="shared" si="46"/>
        <v>Other expenses</v>
      </c>
      <c r="P507" t="str">
        <f t="shared" si="47"/>
        <v>Other</v>
      </c>
    </row>
    <row r="508" spans="2:16" ht="15" customHeight="1">
      <c r="B508" t="str">
        <f t="shared" si="42"/>
        <v>Detail</v>
      </c>
      <c r="C508" t="s">
        <v>218</v>
      </c>
      <c r="D508" s="4">
        <v>1194177.67</v>
      </c>
      <c r="E508" s="4">
        <v>603272.06</v>
      </c>
      <c r="F508" t="s">
        <v>49</v>
      </c>
      <c r="G508" t="s">
        <v>120</v>
      </c>
      <c r="H508">
        <v>0</v>
      </c>
      <c r="I508">
        <v>0</v>
      </c>
      <c r="J508" t="s">
        <v>153</v>
      </c>
      <c r="K508" t="s">
        <v>104</v>
      </c>
      <c r="L508" t="str">
        <f t="shared" si="43"/>
        <v>Expenses from continuing operations</v>
      </c>
      <c r="M508" t="str">
        <f t="shared" si="44"/>
        <v>Other expenses</v>
      </c>
      <c r="N508" t="str">
        <f t="shared" si="45"/>
        <v>Other expenses</v>
      </c>
      <c r="O508" t="str">
        <f t="shared" si="46"/>
        <v>Other expenses</v>
      </c>
      <c r="P508" t="str">
        <f t="shared" si="47"/>
        <v>Other</v>
      </c>
    </row>
    <row r="509" spans="2:16" ht="15" customHeight="1">
      <c r="B509" t="str">
        <f t="shared" si="42"/>
        <v>Detail</v>
      </c>
      <c r="C509" t="s">
        <v>721</v>
      </c>
      <c r="D509" s="4">
        <v>-522334.08</v>
      </c>
      <c r="E509" s="4">
        <v>1723500</v>
      </c>
      <c r="F509" t="s">
        <v>49</v>
      </c>
      <c r="G509" t="s">
        <v>120</v>
      </c>
      <c r="H509">
        <v>0</v>
      </c>
      <c r="I509">
        <v>0</v>
      </c>
      <c r="J509" t="s">
        <v>153</v>
      </c>
      <c r="K509" t="s">
        <v>104</v>
      </c>
      <c r="L509" t="str">
        <f t="shared" si="43"/>
        <v>Expenses from continuing operations</v>
      </c>
      <c r="M509" t="str">
        <f t="shared" si="44"/>
        <v>Other expenses</v>
      </c>
      <c r="N509" t="str">
        <f t="shared" si="45"/>
        <v>Other expenses</v>
      </c>
      <c r="O509" t="str">
        <f t="shared" si="46"/>
        <v>Other expenses</v>
      </c>
      <c r="P509" t="str">
        <f t="shared" si="47"/>
        <v>Other</v>
      </c>
    </row>
    <row r="510" spans="2:16" ht="15" customHeight="1">
      <c r="B510" t="str">
        <f t="shared" si="42"/>
        <v>Detail</v>
      </c>
      <c r="C510" t="s">
        <v>722</v>
      </c>
      <c r="D510" s="4">
        <v>0</v>
      </c>
      <c r="E510" s="4">
        <v>0</v>
      </c>
      <c r="F510" t="s">
        <v>44</v>
      </c>
      <c r="G510" t="s">
        <v>120</v>
      </c>
      <c r="H510">
        <v>0</v>
      </c>
      <c r="I510">
        <v>0</v>
      </c>
      <c r="J510" t="s">
        <v>153</v>
      </c>
      <c r="K510" t="s">
        <v>104</v>
      </c>
      <c r="L510" t="str">
        <f t="shared" si="43"/>
        <v>Expenses from continuing operations</v>
      </c>
      <c r="M510" t="str">
        <f t="shared" si="44"/>
        <v>Other expenses</v>
      </c>
      <c r="N510" t="str">
        <f t="shared" si="45"/>
        <v>Other expenses</v>
      </c>
      <c r="O510" t="str">
        <f t="shared" si="46"/>
        <v>Other expenses</v>
      </c>
      <c r="P510" t="str">
        <f t="shared" si="47"/>
        <v>Other</v>
      </c>
    </row>
    <row r="511" spans="2:16" ht="15" customHeight="1">
      <c r="B511" t="str">
        <f t="shared" si="42"/>
        <v>Detail</v>
      </c>
      <c r="C511" t="s">
        <v>307</v>
      </c>
      <c r="D511" s="4">
        <v>2081894.95</v>
      </c>
      <c r="E511" s="4">
        <v>806177.09</v>
      </c>
      <c r="F511" t="s">
        <v>49</v>
      </c>
      <c r="G511" t="s">
        <v>120</v>
      </c>
      <c r="H511">
        <v>0</v>
      </c>
      <c r="I511">
        <v>0</v>
      </c>
      <c r="J511" t="s">
        <v>153</v>
      </c>
      <c r="K511" t="s">
        <v>104</v>
      </c>
      <c r="L511" t="str">
        <f t="shared" si="43"/>
        <v>Expenses from continuing operations</v>
      </c>
      <c r="M511" t="str">
        <f t="shared" si="44"/>
        <v>Other expenses</v>
      </c>
      <c r="N511" t="str">
        <f t="shared" si="45"/>
        <v>Other expenses</v>
      </c>
      <c r="O511" t="str">
        <f t="shared" si="46"/>
        <v>Other expenses</v>
      </c>
      <c r="P511" t="str">
        <f t="shared" si="47"/>
        <v>Other</v>
      </c>
    </row>
    <row r="512" spans="2:16" ht="15" customHeight="1">
      <c r="B512" t="str">
        <f t="shared" si="42"/>
        <v>Detail</v>
      </c>
      <c r="C512" t="s">
        <v>219</v>
      </c>
      <c r="D512" s="4">
        <v>10554.65</v>
      </c>
      <c r="E512" s="4">
        <v>15507.53</v>
      </c>
      <c r="F512" t="s">
        <v>49</v>
      </c>
      <c r="G512" t="s">
        <v>120</v>
      </c>
      <c r="H512">
        <v>0</v>
      </c>
      <c r="I512">
        <v>0</v>
      </c>
      <c r="J512" t="s">
        <v>153</v>
      </c>
      <c r="K512" t="s">
        <v>104</v>
      </c>
      <c r="L512" t="str">
        <f t="shared" si="43"/>
        <v>Expenses from continuing operations</v>
      </c>
      <c r="M512" t="str">
        <f t="shared" si="44"/>
        <v>Other expenses</v>
      </c>
      <c r="N512" t="str">
        <f t="shared" si="45"/>
        <v>Other expenses</v>
      </c>
      <c r="O512" t="str">
        <f t="shared" si="46"/>
        <v>Other expenses</v>
      </c>
      <c r="P512" t="str">
        <f t="shared" si="47"/>
        <v>Other</v>
      </c>
    </row>
    <row r="513" spans="2:16" ht="15" customHeight="1">
      <c r="B513" t="str">
        <f t="shared" si="42"/>
        <v>Detail</v>
      </c>
      <c r="C513" t="s">
        <v>723</v>
      </c>
      <c r="D513" s="4">
        <v>2614.9</v>
      </c>
      <c r="E513" s="4">
        <v>18109.16</v>
      </c>
      <c r="F513" t="s">
        <v>49</v>
      </c>
      <c r="G513" t="s">
        <v>120</v>
      </c>
      <c r="H513">
        <v>0</v>
      </c>
      <c r="I513">
        <v>0</v>
      </c>
      <c r="J513" t="s">
        <v>153</v>
      </c>
      <c r="K513" t="s">
        <v>104</v>
      </c>
      <c r="L513" t="str">
        <f t="shared" si="43"/>
        <v>Expenses from continuing operations</v>
      </c>
      <c r="M513" t="str">
        <f t="shared" si="44"/>
        <v>Other expenses</v>
      </c>
      <c r="N513" t="str">
        <f t="shared" si="45"/>
        <v>Other expenses</v>
      </c>
      <c r="O513" t="str">
        <f t="shared" si="46"/>
        <v>Other expenses</v>
      </c>
      <c r="P513" t="str">
        <f t="shared" si="47"/>
        <v>Other</v>
      </c>
    </row>
    <row r="514" spans="2:16" ht="15" customHeight="1">
      <c r="B514" t="str">
        <f t="shared" si="42"/>
        <v>Detail</v>
      </c>
      <c r="C514" t="s">
        <v>220</v>
      </c>
      <c r="D514" s="4">
        <v>25146.09</v>
      </c>
      <c r="E514" s="4">
        <v>54900.11</v>
      </c>
      <c r="F514" t="s">
        <v>49</v>
      </c>
      <c r="G514" t="s">
        <v>120</v>
      </c>
      <c r="H514">
        <v>0</v>
      </c>
      <c r="I514">
        <v>0</v>
      </c>
      <c r="J514" t="s">
        <v>153</v>
      </c>
      <c r="K514" t="s">
        <v>104</v>
      </c>
      <c r="L514" t="str">
        <f t="shared" si="43"/>
        <v>Expenses from continuing operations</v>
      </c>
      <c r="M514" t="str">
        <f t="shared" si="44"/>
        <v>Other expenses</v>
      </c>
      <c r="N514" t="str">
        <f t="shared" si="45"/>
        <v>Other expenses</v>
      </c>
      <c r="O514" t="str">
        <f t="shared" si="46"/>
        <v>Other expenses</v>
      </c>
      <c r="P514" t="str">
        <f t="shared" si="47"/>
        <v>Other</v>
      </c>
    </row>
    <row r="515" spans="2:16" ht="15" customHeight="1">
      <c r="B515" t="str">
        <f t="shared" si="42"/>
        <v>Detail</v>
      </c>
      <c r="C515" t="s">
        <v>221</v>
      </c>
      <c r="D515" s="4">
        <v>8084.48</v>
      </c>
      <c r="E515" s="4">
        <v>14722.09</v>
      </c>
      <c r="F515" t="s">
        <v>49</v>
      </c>
      <c r="G515" t="s">
        <v>120</v>
      </c>
      <c r="H515">
        <v>0</v>
      </c>
      <c r="I515">
        <v>0</v>
      </c>
      <c r="J515" t="s">
        <v>153</v>
      </c>
      <c r="K515" t="s">
        <v>104</v>
      </c>
      <c r="L515" t="str">
        <f t="shared" si="43"/>
        <v>Expenses from continuing operations</v>
      </c>
      <c r="M515" t="str">
        <f t="shared" si="44"/>
        <v>Other expenses</v>
      </c>
      <c r="N515" t="str">
        <f t="shared" si="45"/>
        <v>Other expenses</v>
      </c>
      <c r="O515" t="str">
        <f t="shared" si="46"/>
        <v>Other expenses</v>
      </c>
      <c r="P515" t="str">
        <f t="shared" si="47"/>
        <v>Other</v>
      </c>
    </row>
    <row r="516" spans="2:16" ht="15" customHeight="1">
      <c r="B516" t="str">
        <f t="shared" si="42"/>
        <v>Detail</v>
      </c>
      <c r="C516" t="s">
        <v>752</v>
      </c>
      <c r="D516" s="4">
        <v>1110318.64</v>
      </c>
      <c r="E516" s="4">
        <v>0</v>
      </c>
      <c r="F516" t="s">
        <v>49</v>
      </c>
      <c r="G516" t="s">
        <v>120</v>
      </c>
      <c r="H516">
        <v>0</v>
      </c>
      <c r="I516">
        <v>0</v>
      </c>
      <c r="J516" t="s">
        <v>153</v>
      </c>
      <c r="K516" t="s">
        <v>104</v>
      </c>
      <c r="L516" t="str">
        <f t="shared" si="43"/>
        <v>Expenses from continuing operations</v>
      </c>
      <c r="M516" t="str">
        <f t="shared" si="44"/>
        <v>Other expenses</v>
      </c>
      <c r="N516" t="str">
        <f t="shared" si="45"/>
        <v>Other expenses</v>
      </c>
      <c r="O516" t="str">
        <f t="shared" si="46"/>
        <v>Other expenses</v>
      </c>
      <c r="P516" t="str">
        <f t="shared" si="47"/>
        <v>Other</v>
      </c>
    </row>
    <row r="517" spans="2:16" ht="15" customHeight="1">
      <c r="B517" t="str">
        <f t="shared" si="42"/>
        <v>Detail</v>
      </c>
      <c r="C517" t="s">
        <v>222</v>
      </c>
      <c r="D517" s="4">
        <v>626089.48</v>
      </c>
      <c r="E517" s="4">
        <v>915792.48</v>
      </c>
      <c r="F517" t="s">
        <v>49</v>
      </c>
      <c r="G517" t="s">
        <v>120</v>
      </c>
      <c r="H517">
        <v>0</v>
      </c>
      <c r="I517">
        <v>0</v>
      </c>
      <c r="J517" t="s">
        <v>153</v>
      </c>
      <c r="K517" t="s">
        <v>104</v>
      </c>
      <c r="L517" t="str">
        <f t="shared" si="43"/>
        <v>Expenses from continuing operations</v>
      </c>
      <c r="M517" t="str">
        <f t="shared" si="44"/>
        <v>Other expenses</v>
      </c>
      <c r="N517" t="str">
        <f t="shared" si="45"/>
        <v>Other expenses</v>
      </c>
      <c r="O517" t="str">
        <f t="shared" si="46"/>
        <v>Other expenses</v>
      </c>
      <c r="P517" t="str">
        <f t="shared" si="47"/>
        <v>Other</v>
      </c>
    </row>
    <row r="518" spans="2:16" ht="15" customHeight="1">
      <c r="B518" t="str">
        <f t="shared" si="42"/>
        <v>Detail</v>
      </c>
      <c r="C518" t="s">
        <v>223</v>
      </c>
      <c r="D518" s="4">
        <v>79957.4</v>
      </c>
      <c r="E518" s="4">
        <v>21296.52</v>
      </c>
      <c r="F518" t="s">
        <v>49</v>
      </c>
      <c r="G518" t="s">
        <v>120</v>
      </c>
      <c r="H518">
        <v>0</v>
      </c>
      <c r="I518">
        <v>0</v>
      </c>
      <c r="J518" t="s">
        <v>153</v>
      </c>
      <c r="K518" t="s">
        <v>104</v>
      </c>
      <c r="L518" t="str">
        <f t="shared" si="43"/>
        <v>Expenses from continuing operations</v>
      </c>
      <c r="M518" t="str">
        <f t="shared" si="44"/>
        <v>Other expenses</v>
      </c>
      <c r="N518" t="str">
        <f t="shared" si="45"/>
        <v>Other expenses</v>
      </c>
      <c r="O518" t="str">
        <f t="shared" si="46"/>
        <v>Other expenses</v>
      </c>
      <c r="P518" t="str">
        <f t="shared" si="47"/>
        <v>Other</v>
      </c>
    </row>
    <row r="519" spans="2:16" ht="15" customHeight="1">
      <c r="B519" t="str">
        <f t="shared" si="42"/>
        <v>Detail</v>
      </c>
      <c r="C519" t="s">
        <v>724</v>
      </c>
      <c r="D519" s="4">
        <v>537.7</v>
      </c>
      <c r="E519" s="4">
        <v>1434.55</v>
      </c>
      <c r="F519" t="s">
        <v>49</v>
      </c>
      <c r="G519" t="s">
        <v>120</v>
      </c>
      <c r="H519">
        <v>0</v>
      </c>
      <c r="I519">
        <v>0</v>
      </c>
      <c r="J519" t="s">
        <v>153</v>
      </c>
      <c r="K519" t="s">
        <v>104</v>
      </c>
      <c r="L519" t="str">
        <f t="shared" si="43"/>
        <v>Expenses from continuing operations</v>
      </c>
      <c r="M519" t="str">
        <f t="shared" si="44"/>
        <v>Other expenses</v>
      </c>
      <c r="N519" t="str">
        <f t="shared" si="45"/>
        <v>Other expenses</v>
      </c>
      <c r="O519" t="str">
        <f t="shared" si="46"/>
        <v>Other expenses</v>
      </c>
      <c r="P519" t="str">
        <f t="shared" si="47"/>
        <v>Other</v>
      </c>
    </row>
    <row r="520" spans="2:16" ht="15" customHeight="1">
      <c r="B520" t="str">
        <f t="shared" si="42"/>
        <v>Detail</v>
      </c>
      <c r="C520" t="s">
        <v>725</v>
      </c>
      <c r="D520" s="4">
        <v>4871</v>
      </c>
      <c r="E520" s="4">
        <v>7092.09</v>
      </c>
      <c r="F520" t="s">
        <v>49</v>
      </c>
      <c r="G520" t="s">
        <v>120</v>
      </c>
      <c r="H520">
        <v>0</v>
      </c>
      <c r="I520">
        <v>0</v>
      </c>
      <c r="J520" t="s">
        <v>153</v>
      </c>
      <c r="K520" t="s">
        <v>104</v>
      </c>
      <c r="L520" t="str">
        <f t="shared" si="43"/>
        <v>Expenses from continuing operations</v>
      </c>
      <c r="M520" t="str">
        <f t="shared" si="44"/>
        <v>Other expenses</v>
      </c>
      <c r="N520" t="str">
        <f t="shared" si="45"/>
        <v>Other expenses</v>
      </c>
      <c r="O520" t="str">
        <f t="shared" si="46"/>
        <v>Other expenses</v>
      </c>
      <c r="P520" t="str">
        <f t="shared" si="47"/>
        <v>Other</v>
      </c>
    </row>
    <row r="521" spans="2:16" ht="15" customHeight="1">
      <c r="B521" t="str">
        <f t="shared" si="42"/>
        <v>Detail</v>
      </c>
      <c r="C521" t="s">
        <v>726</v>
      </c>
      <c r="D521" s="4">
        <v>0</v>
      </c>
      <c r="E521" s="4">
        <v>196</v>
      </c>
      <c r="F521" t="s">
        <v>49</v>
      </c>
      <c r="G521" t="s">
        <v>120</v>
      </c>
      <c r="H521">
        <v>0</v>
      </c>
      <c r="I521">
        <v>0</v>
      </c>
      <c r="J521" t="s">
        <v>153</v>
      </c>
      <c r="K521" t="s">
        <v>727</v>
      </c>
      <c r="L521" t="str">
        <f t="shared" si="43"/>
        <v>Expenses from continuing operations</v>
      </c>
      <c r="M521" t="str">
        <f t="shared" si="44"/>
        <v>Other expenses</v>
      </c>
      <c r="N521" t="str">
        <f t="shared" si="45"/>
        <v>Other expenses</v>
      </c>
      <c r="O521" t="str">
        <f t="shared" si="46"/>
        <v>Other expenses</v>
      </c>
      <c r="P521" t="str">
        <f t="shared" si="47"/>
        <v>Live Entertainment</v>
      </c>
    </row>
    <row r="522" spans="2:16" ht="15" customHeight="1">
      <c r="B522" t="str">
        <f t="shared" si="42"/>
        <v>Detail</v>
      </c>
      <c r="C522" t="s">
        <v>728</v>
      </c>
      <c r="D522" s="4">
        <v>880</v>
      </c>
      <c r="E522" s="4">
        <v>8300</v>
      </c>
      <c r="F522" t="s">
        <v>49</v>
      </c>
      <c r="G522" t="s">
        <v>120</v>
      </c>
      <c r="H522">
        <v>0</v>
      </c>
      <c r="I522">
        <v>0</v>
      </c>
      <c r="J522" t="s">
        <v>153</v>
      </c>
      <c r="K522" t="s">
        <v>727</v>
      </c>
      <c r="L522" t="str">
        <f t="shared" si="43"/>
        <v>Expenses from continuing operations</v>
      </c>
      <c r="M522" t="str">
        <f t="shared" si="44"/>
        <v>Other expenses</v>
      </c>
      <c r="N522" t="str">
        <f t="shared" si="45"/>
        <v>Other expenses</v>
      </c>
      <c r="O522" t="str">
        <f t="shared" si="46"/>
        <v>Other expenses</v>
      </c>
      <c r="P522" t="str">
        <f t="shared" si="47"/>
        <v>Live Entertainment</v>
      </c>
    </row>
    <row r="523" spans="2:16" ht="15" customHeight="1">
      <c r="B523" t="str">
        <f t="shared" si="42"/>
        <v>Detail</v>
      </c>
      <c r="C523" t="s">
        <v>729</v>
      </c>
      <c r="D523" s="4">
        <v>0</v>
      </c>
      <c r="E523" s="4">
        <v>205000</v>
      </c>
      <c r="F523" t="s">
        <v>49</v>
      </c>
      <c r="G523" t="s">
        <v>120</v>
      </c>
      <c r="H523">
        <v>0</v>
      </c>
      <c r="I523">
        <v>0</v>
      </c>
      <c r="J523" t="s">
        <v>153</v>
      </c>
      <c r="K523" t="s">
        <v>730</v>
      </c>
      <c r="L523" t="str">
        <f t="shared" si="43"/>
        <v>Expenses from continuing operations</v>
      </c>
      <c r="M523" t="str">
        <f t="shared" si="44"/>
        <v>Other expenses</v>
      </c>
      <c r="N523" t="str">
        <f t="shared" si="45"/>
        <v>Other expenses</v>
      </c>
      <c r="O523" t="str">
        <f t="shared" si="46"/>
        <v>Other expenses</v>
      </c>
      <c r="P523" t="str">
        <f t="shared" si="47"/>
        <v>Clubs and Societies</v>
      </c>
    </row>
    <row r="524" spans="2:16" ht="15" customHeight="1">
      <c r="B524" t="str">
        <f t="shared" si="42"/>
        <v>Detail</v>
      </c>
      <c r="C524" t="s">
        <v>731</v>
      </c>
      <c r="D524" s="4">
        <v>0</v>
      </c>
      <c r="E524" s="4">
        <v>6952.74</v>
      </c>
      <c r="F524" t="s">
        <v>49</v>
      </c>
      <c r="G524" t="s">
        <v>120</v>
      </c>
      <c r="H524">
        <v>0</v>
      </c>
      <c r="I524">
        <v>0</v>
      </c>
      <c r="J524" t="s">
        <v>153</v>
      </c>
      <c r="K524" t="s">
        <v>730</v>
      </c>
      <c r="L524" t="str">
        <f t="shared" si="43"/>
        <v>Expenses from continuing operations</v>
      </c>
      <c r="M524" t="str">
        <f t="shared" si="44"/>
        <v>Other expenses</v>
      </c>
      <c r="N524" t="str">
        <f t="shared" si="45"/>
        <v>Other expenses</v>
      </c>
      <c r="O524" t="str">
        <f t="shared" si="46"/>
        <v>Other expenses</v>
      </c>
      <c r="P524" t="str">
        <f t="shared" si="47"/>
        <v>Clubs and Societies</v>
      </c>
    </row>
    <row r="525" spans="2:16" ht="15" customHeight="1">
      <c r="B525" t="str">
        <f t="shared" si="42"/>
        <v>Detail</v>
      </c>
      <c r="C525" t="s">
        <v>732</v>
      </c>
      <c r="D525" s="4">
        <v>591208.28</v>
      </c>
      <c r="E525" s="4">
        <v>40157982.34</v>
      </c>
      <c r="F525" t="s">
        <v>49</v>
      </c>
      <c r="G525" t="s">
        <v>120</v>
      </c>
      <c r="H525" t="s">
        <v>153</v>
      </c>
      <c r="I525">
        <v>0</v>
      </c>
      <c r="J525">
        <v>0</v>
      </c>
      <c r="K525" t="s">
        <v>224</v>
      </c>
      <c r="L525" t="str">
        <f t="shared" si="43"/>
        <v>Expenses from continuing operations</v>
      </c>
      <c r="M525" t="str">
        <f t="shared" si="44"/>
        <v>Other expenses</v>
      </c>
      <c r="N525" t="str">
        <f t="shared" si="45"/>
        <v>Asset Transfer Accounts</v>
      </c>
      <c r="O525" t="str">
        <f t="shared" si="46"/>
        <v>Asset Transfer Accounts</v>
      </c>
      <c r="P525" t="str">
        <f t="shared" si="47"/>
        <v>Asset Transfer Accounts</v>
      </c>
    </row>
    <row r="526" spans="2:16" ht="15" customHeight="1">
      <c r="B526" t="str">
        <f t="shared" si="42"/>
        <v>Detail</v>
      </c>
      <c r="C526" t="s">
        <v>733</v>
      </c>
      <c r="D526" s="4">
        <v>-673333.28</v>
      </c>
      <c r="E526" s="4">
        <v>-39822918.42</v>
      </c>
      <c r="F526" t="s">
        <v>49</v>
      </c>
      <c r="G526" t="s">
        <v>120</v>
      </c>
      <c r="H526" t="s">
        <v>153</v>
      </c>
      <c r="I526">
        <v>0</v>
      </c>
      <c r="J526">
        <v>0</v>
      </c>
      <c r="K526" t="s">
        <v>224</v>
      </c>
      <c r="L526" t="str">
        <f t="shared" si="43"/>
        <v>Expenses from continuing operations</v>
      </c>
      <c r="M526" t="str">
        <f t="shared" si="44"/>
        <v>Other expenses</v>
      </c>
      <c r="N526" t="str">
        <f t="shared" si="45"/>
        <v>Asset Transfer Accounts</v>
      </c>
      <c r="O526" t="str">
        <f t="shared" si="46"/>
        <v>Asset Transfer Accounts</v>
      </c>
      <c r="P526" t="str">
        <f t="shared" si="47"/>
        <v>Asset Transfer Accounts</v>
      </c>
    </row>
    <row r="527" spans="2:16" ht="15" customHeight="1">
      <c r="B527" t="str">
        <f t="shared" si="42"/>
        <v>Detail</v>
      </c>
      <c r="C527" t="s">
        <v>225</v>
      </c>
      <c r="D527" s="4">
        <v>54979594.66</v>
      </c>
      <c r="E527" s="4">
        <v>30890330.59</v>
      </c>
      <c r="F527" t="s">
        <v>49</v>
      </c>
      <c r="G527" t="s">
        <v>120</v>
      </c>
      <c r="H527" t="s">
        <v>153</v>
      </c>
      <c r="I527">
        <v>0</v>
      </c>
      <c r="J527">
        <v>0</v>
      </c>
      <c r="K527" t="s">
        <v>224</v>
      </c>
      <c r="L527" t="str">
        <f t="shared" si="43"/>
        <v>Expenses from continuing operations</v>
      </c>
      <c r="M527" t="str">
        <f t="shared" si="44"/>
        <v>Other expenses</v>
      </c>
      <c r="N527" t="str">
        <f t="shared" si="45"/>
        <v>Asset Transfer Accounts</v>
      </c>
      <c r="O527" t="str">
        <f t="shared" si="46"/>
        <v>Asset Transfer Accounts</v>
      </c>
      <c r="P527" t="str">
        <f t="shared" si="47"/>
        <v>Asset Transfer Accounts</v>
      </c>
    </row>
    <row r="528" spans="2:16" ht="15" customHeight="1">
      <c r="B528" t="str">
        <f t="shared" si="42"/>
        <v>Detail</v>
      </c>
      <c r="C528" t="s">
        <v>226</v>
      </c>
      <c r="D528" s="4">
        <v>-48754222.93</v>
      </c>
      <c r="E528" s="4">
        <v>-30890330.59</v>
      </c>
      <c r="F528" t="s">
        <v>49</v>
      </c>
      <c r="G528" t="s">
        <v>120</v>
      </c>
      <c r="H528" t="s">
        <v>153</v>
      </c>
      <c r="I528">
        <v>0</v>
      </c>
      <c r="J528">
        <v>0</v>
      </c>
      <c r="K528" t="s">
        <v>224</v>
      </c>
      <c r="L528" t="str">
        <f t="shared" si="43"/>
        <v>Expenses from continuing operations</v>
      </c>
      <c r="M528" t="str">
        <f t="shared" si="44"/>
        <v>Other expenses</v>
      </c>
      <c r="N528" t="str">
        <f t="shared" si="45"/>
        <v>Asset Transfer Accounts</v>
      </c>
      <c r="O528" t="str">
        <f t="shared" si="46"/>
        <v>Asset Transfer Accounts</v>
      </c>
      <c r="P528" t="str">
        <f t="shared" si="47"/>
        <v>Asset Transfer Accounts</v>
      </c>
    </row>
    <row r="529" spans="2:16" ht="15" customHeight="1">
      <c r="B529" t="str">
        <f t="shared" si="42"/>
        <v>Detail</v>
      </c>
      <c r="C529" t="s">
        <v>227</v>
      </c>
      <c r="D529" s="4">
        <v>1861010.33</v>
      </c>
      <c r="E529" s="4">
        <v>4136601.18</v>
      </c>
      <c r="F529" t="s">
        <v>49</v>
      </c>
      <c r="G529" t="s">
        <v>120</v>
      </c>
      <c r="H529" t="s">
        <v>153</v>
      </c>
      <c r="I529">
        <v>0</v>
      </c>
      <c r="J529">
        <v>0</v>
      </c>
      <c r="K529" t="s">
        <v>224</v>
      </c>
      <c r="L529" t="str">
        <f t="shared" si="43"/>
        <v>Expenses from continuing operations</v>
      </c>
      <c r="M529" t="str">
        <f t="shared" si="44"/>
        <v>Other expenses</v>
      </c>
      <c r="N529" t="str">
        <f t="shared" si="45"/>
        <v>Asset Transfer Accounts</v>
      </c>
      <c r="O529" t="str">
        <f t="shared" si="46"/>
        <v>Asset Transfer Accounts</v>
      </c>
      <c r="P529" t="str">
        <f t="shared" si="47"/>
        <v>Asset Transfer Accounts</v>
      </c>
    </row>
    <row r="530" spans="2:16" ht="15" customHeight="1">
      <c r="B530" t="str">
        <f t="shared" si="42"/>
        <v>Detail</v>
      </c>
      <c r="C530" t="s">
        <v>734</v>
      </c>
      <c r="D530" s="4">
        <v>0</v>
      </c>
      <c r="E530" s="4">
        <v>19650</v>
      </c>
      <c r="F530" t="s">
        <v>49</v>
      </c>
      <c r="G530" t="s">
        <v>120</v>
      </c>
      <c r="H530" t="s">
        <v>153</v>
      </c>
      <c r="I530">
        <v>0</v>
      </c>
      <c r="J530">
        <v>0</v>
      </c>
      <c r="K530" t="s">
        <v>224</v>
      </c>
      <c r="L530" t="str">
        <f t="shared" si="43"/>
        <v>Expenses from continuing operations</v>
      </c>
      <c r="M530" t="str">
        <f t="shared" si="44"/>
        <v>Other expenses</v>
      </c>
      <c r="N530" t="str">
        <f t="shared" si="45"/>
        <v>Asset Transfer Accounts</v>
      </c>
      <c r="O530" t="str">
        <f t="shared" si="46"/>
        <v>Asset Transfer Accounts</v>
      </c>
      <c r="P530" t="str">
        <f t="shared" si="47"/>
        <v>Asset Transfer Accounts</v>
      </c>
    </row>
    <row r="531" spans="2:16" ht="15" customHeight="1">
      <c r="B531" t="str">
        <f t="shared" si="42"/>
        <v>Detail</v>
      </c>
      <c r="C531" t="s">
        <v>228</v>
      </c>
      <c r="D531" s="4">
        <v>-1630404.69</v>
      </c>
      <c r="E531" s="4">
        <v>-4471665.1</v>
      </c>
      <c r="F531" t="s">
        <v>49</v>
      </c>
      <c r="G531" t="s">
        <v>120</v>
      </c>
      <c r="H531" t="s">
        <v>153</v>
      </c>
      <c r="I531">
        <v>0</v>
      </c>
      <c r="J531">
        <v>0</v>
      </c>
      <c r="K531" t="s">
        <v>224</v>
      </c>
      <c r="L531" t="str">
        <f t="shared" si="43"/>
        <v>Expenses from continuing operations</v>
      </c>
      <c r="M531" t="str">
        <f t="shared" si="44"/>
        <v>Other expenses</v>
      </c>
      <c r="N531" t="str">
        <f t="shared" si="45"/>
        <v>Asset Transfer Accounts</v>
      </c>
      <c r="O531" t="str">
        <f t="shared" si="46"/>
        <v>Asset Transfer Accounts</v>
      </c>
      <c r="P531" t="str">
        <f t="shared" si="47"/>
        <v>Asset Transfer Accounts</v>
      </c>
    </row>
    <row r="532" spans="2:16" ht="15" customHeight="1">
      <c r="B532" t="str">
        <f t="shared" si="42"/>
        <v>Detail</v>
      </c>
      <c r="C532" t="s">
        <v>735</v>
      </c>
      <c r="D532" s="4">
        <v>0</v>
      </c>
      <c r="E532" s="4">
        <v>-19650.01</v>
      </c>
      <c r="F532" t="s">
        <v>49</v>
      </c>
      <c r="G532" t="s">
        <v>120</v>
      </c>
      <c r="H532" t="s">
        <v>153</v>
      </c>
      <c r="I532">
        <v>0</v>
      </c>
      <c r="J532">
        <v>0</v>
      </c>
      <c r="K532" t="s">
        <v>224</v>
      </c>
      <c r="L532" t="str">
        <f t="shared" si="43"/>
        <v>Expenses from continuing operations</v>
      </c>
      <c r="M532" t="str">
        <f t="shared" si="44"/>
        <v>Other expenses</v>
      </c>
      <c r="N532" t="str">
        <f t="shared" si="45"/>
        <v>Asset Transfer Accounts</v>
      </c>
      <c r="O532" t="str">
        <f t="shared" si="46"/>
        <v>Asset Transfer Accounts</v>
      </c>
      <c r="P532" t="str">
        <f t="shared" si="47"/>
        <v>Asset Transfer Accounts</v>
      </c>
    </row>
    <row r="533" spans="2:16" ht="15" customHeight="1">
      <c r="B533" t="str">
        <f t="shared" si="42"/>
        <v>Detail</v>
      </c>
      <c r="C533" t="s">
        <v>736</v>
      </c>
      <c r="D533" s="4">
        <v>0</v>
      </c>
      <c r="E533" s="4">
        <v>0</v>
      </c>
      <c r="F533" t="s">
        <v>44</v>
      </c>
      <c r="G533" t="s">
        <v>120</v>
      </c>
      <c r="H533" t="s">
        <v>153</v>
      </c>
      <c r="I533" t="s">
        <v>737</v>
      </c>
      <c r="J533">
        <v>0</v>
      </c>
      <c r="K533" t="s">
        <v>738</v>
      </c>
      <c r="L533" t="str">
        <f t="shared" si="43"/>
        <v>Expenses from continuing operations</v>
      </c>
      <c r="M533" t="str">
        <f t="shared" si="44"/>
        <v>Other expenses</v>
      </c>
      <c r="N533" t="str">
        <f t="shared" si="45"/>
        <v>Internal Allocations</v>
      </c>
      <c r="O533" t="str">
        <f t="shared" si="46"/>
        <v>Internal Allocations - Inward</v>
      </c>
      <c r="P533" t="str">
        <f t="shared" si="47"/>
        <v>Internal Allocations - Inward</v>
      </c>
    </row>
    <row r="534" spans="2:16" ht="15" customHeight="1">
      <c r="B534" t="str">
        <f t="shared" si="42"/>
        <v>Detail</v>
      </c>
      <c r="C534" t="s">
        <v>739</v>
      </c>
      <c r="D534" s="4">
        <v>0</v>
      </c>
      <c r="E534" s="4">
        <v>0</v>
      </c>
      <c r="F534" t="s">
        <v>44</v>
      </c>
      <c r="G534" t="s">
        <v>120</v>
      </c>
      <c r="H534" t="s">
        <v>153</v>
      </c>
      <c r="I534" t="s">
        <v>737</v>
      </c>
      <c r="J534">
        <v>0</v>
      </c>
      <c r="K534" t="s">
        <v>740</v>
      </c>
      <c r="L534" t="str">
        <f t="shared" si="43"/>
        <v>Expenses from continuing operations</v>
      </c>
      <c r="M534" t="str">
        <f t="shared" si="44"/>
        <v>Other expenses</v>
      </c>
      <c r="N534" t="str">
        <f t="shared" si="45"/>
        <v>Internal Allocations</v>
      </c>
      <c r="O534" t="str">
        <f t="shared" si="46"/>
        <v>Internal Allocations - Outward</v>
      </c>
      <c r="P534" t="str">
        <f t="shared" si="47"/>
        <v>Internal Allocations - Outward</v>
      </c>
    </row>
    <row r="535" spans="2:16" ht="15" customHeight="1">
      <c r="B535" t="str">
        <f t="shared" si="42"/>
        <v>Detail</v>
      </c>
      <c r="C535" t="s">
        <v>741</v>
      </c>
      <c r="D535" s="4">
        <v>0</v>
      </c>
      <c r="E535" s="4">
        <v>0</v>
      </c>
      <c r="F535" t="s">
        <v>44</v>
      </c>
      <c r="G535" t="s">
        <v>120</v>
      </c>
      <c r="H535" t="s">
        <v>153</v>
      </c>
      <c r="I535" t="s">
        <v>737</v>
      </c>
      <c r="J535">
        <v>0</v>
      </c>
      <c r="K535" t="s">
        <v>740</v>
      </c>
      <c r="L535" t="str">
        <f t="shared" si="43"/>
        <v>Expenses from continuing operations</v>
      </c>
      <c r="M535" t="str">
        <f t="shared" si="44"/>
        <v>Other expenses</v>
      </c>
      <c r="N535" t="str">
        <f t="shared" si="45"/>
        <v>Internal Allocations</v>
      </c>
      <c r="O535" t="str">
        <f t="shared" si="46"/>
        <v>Internal Allocations - Outward</v>
      </c>
      <c r="P535" t="str">
        <f t="shared" si="47"/>
        <v>Internal Allocations - Outward</v>
      </c>
    </row>
    <row r="536" spans="2:16" ht="15" customHeight="1">
      <c r="B536" t="str">
        <f t="shared" si="42"/>
        <v>Detail</v>
      </c>
      <c r="C536" t="s">
        <v>742</v>
      </c>
      <c r="D536" s="4">
        <v>23791851.95</v>
      </c>
      <c r="E536" s="4">
        <v>22550340.04</v>
      </c>
      <c r="F536" t="s">
        <v>44</v>
      </c>
      <c r="G536">
        <v>0</v>
      </c>
      <c r="H536">
        <v>0</v>
      </c>
      <c r="I536">
        <v>0</v>
      </c>
      <c r="J536">
        <v>0</v>
      </c>
      <c r="K536" t="s">
        <v>308</v>
      </c>
      <c r="L536" t="str">
        <f t="shared" si="43"/>
        <v>Not Applicable</v>
      </c>
      <c r="M536" t="str">
        <f t="shared" si="44"/>
        <v>Not Applicable</v>
      </c>
      <c r="N536" t="str">
        <f t="shared" si="45"/>
        <v>Not Applicable</v>
      </c>
      <c r="O536" t="str">
        <f t="shared" si="46"/>
        <v>Not Applicable</v>
      </c>
      <c r="P536" t="str">
        <f t="shared" si="47"/>
        <v>Not Applicable</v>
      </c>
    </row>
    <row r="537" spans="2:16" ht="15" customHeight="1">
      <c r="B537" t="str">
        <f t="shared" si="42"/>
        <v>Detail</v>
      </c>
      <c r="C537" t="s">
        <v>743</v>
      </c>
      <c r="D537" s="4">
        <v>-10</v>
      </c>
      <c r="E537" s="4">
        <v>0</v>
      </c>
      <c r="F537" t="s">
        <v>49</v>
      </c>
      <c r="G537">
        <v>0</v>
      </c>
      <c r="H537">
        <v>0</v>
      </c>
      <c r="I537">
        <v>0</v>
      </c>
      <c r="J537">
        <v>0</v>
      </c>
      <c r="K537" t="s">
        <v>308</v>
      </c>
      <c r="L537" t="str">
        <f t="shared" si="43"/>
        <v>Not Applicable</v>
      </c>
      <c r="M537" t="str">
        <f t="shared" si="44"/>
        <v>Not Applicable</v>
      </c>
      <c r="N537" t="str">
        <f t="shared" si="45"/>
        <v>Not Applicable</v>
      </c>
      <c r="O537" t="str">
        <f t="shared" si="46"/>
        <v>Not Applicable</v>
      </c>
      <c r="P537" t="str">
        <f t="shared" si="47"/>
        <v>Not Applicable</v>
      </c>
    </row>
    <row r="538" ht="15" customHeight="1"/>
    <row r="539" ht="15" customHeight="1"/>
    <row r="540" ht="15" customHeight="1"/>
  </sheetData>
  <sheetProtection/>
  <autoFilter ref="A50:Q537"/>
  <mergeCells count="1">
    <mergeCell ref="D5:E5"/>
  </mergeCells>
  <printOptions/>
  <pageMargins left="0.7086614173228347" right="0.7086614173228347" top="0.7480314960629921" bottom="0.7480314960629921" header="0.31496062992125984" footer="0.31496062992125984"/>
  <pageSetup horizontalDpi="600" verticalDpi="600" orientation="portrait" paperSize="9" scale="60" r:id="rId1"/>
  <headerFooter>
    <oddFooter>&amp;CPage &amp;P of &amp;N</oddFooter>
  </headerFooter>
  <rowBreaks count="1" manualBreakCount="1">
    <brk id="477" max="4" man="1"/>
  </rowBreaks>
</worksheet>
</file>

<file path=xl/worksheets/sheet3.xml><?xml version="1.0" encoding="utf-8"?>
<worksheet xmlns="http://schemas.openxmlformats.org/spreadsheetml/2006/main" xmlns:r="http://schemas.openxmlformats.org/officeDocument/2006/relationships">
  <dimension ref="A1:P335"/>
  <sheetViews>
    <sheetView zoomScalePageLayoutView="0" workbookViewId="0" topLeftCell="C4">
      <pane ySplit="47" topLeftCell="A202" activePane="bottomLeft" state="frozen"/>
      <selection pane="topLeft" activeCell="C51" sqref="C51:C537"/>
      <selection pane="bottomLeft" activeCell="C51" sqref="C51:C537"/>
    </sheetView>
  </sheetViews>
  <sheetFormatPr defaultColWidth="9.140625" defaultRowHeight="15" outlineLevelRow="1" outlineLevelCol="2"/>
  <cols>
    <col min="1" max="1" width="9.140625" style="0" hidden="1" customWidth="1" outlineLevel="1"/>
    <col min="2" max="2" width="24.8515625" style="0" hidden="1" customWidth="1" outlineLevel="1"/>
    <col min="3" max="3" width="57.8515625" style="0" customWidth="1" collapsed="1"/>
    <col min="4" max="5" width="18.7109375" style="0" customWidth="1"/>
    <col min="6" max="6" width="11.28125" style="0" customWidth="1" outlineLevel="1"/>
    <col min="7" max="7" width="10.00390625" style="0" hidden="1" customWidth="1" outlineLevel="2"/>
    <col min="8" max="8" width="10.28125" style="0" hidden="1" customWidth="1" outlineLevel="2"/>
    <col min="9" max="9" width="9.8515625" style="0" hidden="1" customWidth="1" outlineLevel="2"/>
    <col min="10" max="10" width="10.57421875" style="0" hidden="1" customWidth="1" outlineLevel="2"/>
    <col min="11" max="11" width="12.00390625" style="0" hidden="1" customWidth="1" outlineLevel="2"/>
    <col min="12" max="12" width="34.7109375" style="0" customWidth="1" outlineLevel="1" collapsed="1"/>
    <col min="13" max="14" width="44.28125" style="0" customWidth="1" outlineLevel="1"/>
    <col min="15" max="15" width="55.7109375" style="0" customWidth="1" outlineLevel="1"/>
    <col min="16" max="16" width="52.57421875" style="0" customWidth="1" outlineLevel="1"/>
  </cols>
  <sheetData>
    <row r="1" spans="2:4" ht="15" hidden="1" outlineLevel="1">
      <c r="B1" t="s">
        <v>4</v>
      </c>
      <c r="C1" t="s">
        <v>10</v>
      </c>
      <c r="D1" t="s">
        <v>9</v>
      </c>
    </row>
    <row r="2" spans="3:4" ht="15" hidden="1" outlineLevel="1">
      <c r="C2" t="s">
        <v>11</v>
      </c>
      <c r="D2" t="s">
        <v>0</v>
      </c>
    </row>
    <row r="3" spans="3:4" ht="15" hidden="1" outlineLevel="1">
      <c r="C3" t="s">
        <v>2</v>
      </c>
      <c r="D3" t="s">
        <v>7</v>
      </c>
    </row>
    <row r="4" ht="15" collapsed="1"/>
    <row r="5" spans="2:5" ht="15.75">
      <c r="B5" t="s">
        <v>778</v>
      </c>
      <c r="C5" s="1" t="s">
        <v>13</v>
      </c>
      <c r="D5" s="66" t="str">
        <f>_XLL.CALUMO.FUNCTIONS.CMEMBER($D$1,$D$2,$D$3,$B$5,"MEMBER_CAPTION","Slicer","_empty","AutoCalc","DropDown",,,,"2")</f>
        <v>University of Canberra College</v>
      </c>
      <c r="E5" s="66"/>
    </row>
    <row r="6" spans="2:4" ht="15.75" hidden="1" outlineLevel="1">
      <c r="B6" t="s">
        <v>5</v>
      </c>
      <c r="C6" s="1" t="s">
        <v>12</v>
      </c>
      <c r="D6" s="2" t="str">
        <f>_XLL.CALUMO.FUNCTIONS.CMEMBER($D$1,$D$2,$D$3,$B$6,"MEMBER_CAPTION","Slicer","_empty","AutoCalc","DropDown")</f>
        <v>YTD Balance</v>
      </c>
    </row>
    <row r="7" spans="2:4" ht="15.75" collapsed="1">
      <c r="B7" t="s">
        <v>744</v>
      </c>
      <c r="C7" s="1" t="s">
        <v>1</v>
      </c>
      <c r="D7" s="2" t="str">
        <f>_XLL.CALUMO.FUNCTIONS.CMEMBER($D$1,$D$2,$D$3,$B$7,"MEMBER_CAPTION","Slicer","_empty","AutoCalc","DropDown",,,,"1")</f>
        <v>2013</v>
      </c>
    </row>
    <row r="8" spans="3:4" ht="15.75">
      <c r="C8" s="1"/>
      <c r="D8" s="1"/>
    </row>
    <row r="9" ht="15" hidden="1" outlineLevel="1">
      <c r="D9" t="str">
        <f>"WITH "</f>
        <v>WITH </v>
      </c>
    </row>
    <row r="10" ht="15" hidden="1" outlineLevel="1">
      <c r="D10" t="s">
        <v>33</v>
      </c>
    </row>
    <row r="11" ht="15" hidden="1" outlineLevel="1">
      <c r="D11" t="s">
        <v>14</v>
      </c>
    </row>
    <row r="12" ht="15" hidden="1" outlineLevel="1">
      <c r="D12" t="s">
        <v>15</v>
      </c>
    </row>
    <row r="13" ht="15" hidden="1" outlineLevel="1">
      <c r="D13" t="s">
        <v>16</v>
      </c>
    </row>
    <row r="14" ht="15" hidden="1" outlineLevel="1">
      <c r="D14" t="s">
        <v>17</v>
      </c>
    </row>
    <row r="15" ht="15" hidden="1" outlineLevel="1">
      <c r="D15" t="s">
        <v>35</v>
      </c>
    </row>
    <row r="16" ht="15" hidden="1" outlineLevel="1">
      <c r="D16" t="s">
        <v>18</v>
      </c>
    </row>
    <row r="17" ht="15" hidden="1" outlineLevel="1">
      <c r="D17" t="str">
        <f>"{"&amp;$B$7&amp;","&amp;$B$7&amp;".PrevMember"</f>
        <v>{[Time].[Year].&amp;[2013],[Time].[Year].&amp;[2013].PrevMember</v>
      </c>
    </row>
    <row r="18" ht="15" hidden="1" outlineLevel="1">
      <c r="D18" t="s">
        <v>36</v>
      </c>
    </row>
    <row r="19" ht="15" hidden="1" outlineLevel="1">
      <c r="D19" t="s">
        <v>19</v>
      </c>
    </row>
    <row r="20" ht="15" hidden="1" outlineLevel="1">
      <c r="D20" t="s">
        <v>20</v>
      </c>
    </row>
    <row r="21" ht="15" hidden="1" outlineLevel="1">
      <c r="D21" t="s">
        <v>21</v>
      </c>
    </row>
    <row r="22" ht="15" hidden="1" outlineLevel="1">
      <c r="D22" t="s">
        <v>22</v>
      </c>
    </row>
    <row r="23" ht="15" hidden="1" outlineLevel="1">
      <c r="D23" t="s">
        <v>23</v>
      </c>
    </row>
    <row r="24" ht="15" hidden="1" outlineLevel="1">
      <c r="D24" t="s">
        <v>24</v>
      </c>
    </row>
    <row r="25" ht="15" hidden="1" outlineLevel="1">
      <c r="D25" t="s">
        <v>25</v>
      </c>
    </row>
    <row r="26" ht="15" hidden="1" outlineLevel="1">
      <c r="D26" t="s">
        <v>26</v>
      </c>
    </row>
    <row r="27" ht="15" hidden="1" outlineLevel="1">
      <c r="D27" t="s">
        <v>27</v>
      </c>
    </row>
    <row r="28" ht="15" hidden="1" outlineLevel="1">
      <c r="D28" t="str">
        <f>",([Measures].[Native Amount],{"&amp;$B$7&amp;","&amp;$B$7&amp;".PrevMember}"</f>
        <v>,([Measures].[Native Amount],{[Time].[Year].&amp;[2013],[Time].[Year].&amp;[2013].PrevMember}</v>
      </c>
    </row>
    <row r="29" ht="15" hidden="1" outlineLevel="1">
      <c r="D29" t="s">
        <v>28</v>
      </c>
    </row>
    <row r="30" ht="15" hidden="1" outlineLevel="1">
      <c r="D30" t="s">
        <v>29</v>
      </c>
    </row>
    <row r="31" ht="15" hidden="1" outlineLevel="1">
      <c r="D31" t="s">
        <v>30</v>
      </c>
    </row>
    <row r="32" ht="15" hidden="1" outlineLevel="1">
      <c r="D32" t="s">
        <v>34</v>
      </c>
    </row>
    <row r="33" ht="15" hidden="1" outlineLevel="1">
      <c r="D33" t="str">
        <f>"("&amp;$B$5&amp;", "</f>
        <v>([Entity].[Hie Reporting Entity].[Entity].&amp;[2], </v>
      </c>
    </row>
    <row r="34" ht="15" hidden="1" outlineLevel="1">
      <c r="D34" t="s">
        <v>31</v>
      </c>
    </row>
    <row r="35" ht="15" hidden="1" outlineLevel="1">
      <c r="D35" t="s">
        <v>32</v>
      </c>
    </row>
    <row r="36" ht="15" hidden="1" outlineLevel="1"/>
    <row r="37" ht="15" hidden="1" outlineLevel="1">
      <c r="D37" t="str">
        <f>$D$9&amp;$D$10&amp;$D$11&amp;$D$12&amp;$D$13&amp;$D$14&amp;$D$15&amp;$D$16&amp;$D$17&amp;$D$18&amp;$D$19&amp;$D$20&amp;$D$21&amp;$D$22&amp;$D$23&amp;$D$24</f>
        <v>WITH MEMBER [Time].[Year].[ER5 Code] as [Account].[Fin Reporting].currentmember.properties("External Report Level5") MEMBER [Time].[Year].[ER4 Code] as Ancestor([Account].[Fin Reporting].currentmember,[Account].[Fin Reporting].[External Report Level5]).properties("External Report Level4") MEMBER [Time].[Year].[ER3 Code] as Ancestor([Account].[Fin Reporting].currentmember,[Account].[Fin Reporting].[External Report Level4]).properties("External Report Level3") MEMBER [Time].[Year].[ER2 Code] as Ancestor([Account].[Fin Reporting].currentmember,[Account].[Fin Reporting].[External Report Level3]).properties("External Report Level2") MEMBER [Time].[Year].[ER1 Code] as Ancestor([Account].[Fin Reporting].currentmember,[Account].[Fin Reporting].[External Report Level2]).properties("External Report Level1") MEMBER [Time].[Year].[Status] as [Account].[Fin Reporting].currentmember.properties("Status") SELECT {[Time].[Year].&amp;[2013],[Time].[Year].&amp;[2013].PrevMember,[Time].[Year].[Status],[Time].[Year].[ER1 Code],[Time].[Year].[ER2 Code],[Time].[Year].[ER3 Code],[Time].[Year].[ER4 Code],[Time].[Year].[ER5 Code]} ON 0,</v>
      </c>
    </row>
    <row r="38" ht="15" hidden="1" outlineLevel="1">
      <c r="D38" t="str">
        <f>$D$25&amp;$D$26&amp;$D$27&amp;$D$28&amp;$D$29&amp;$D$30&amp;$D$31&amp;$D$32&amp;$D$33&amp;$D$34</f>
        <v>{nonempty(Descendants([Account].[Fin Reporting],[Account].[Fin Reporting].[Acct],self),([Measures].[Native Amount],{[Time].[Year].&amp;[2013],[Time].[Year].&amp;[2013].PrevMember}))}ON 1 FROM [Finance One] WHERE ([Entity].[Hie Reporting Entity].[Entity].&amp;[2], [Measures].[Native Amount],</v>
      </c>
    </row>
    <row r="39" ht="15" hidden="1" outlineLevel="1">
      <c r="D39" t="str">
        <f>$D$35</f>
        <v>[Time Calculations].[Time Calculations].&amp;[2])</v>
      </c>
    </row>
    <row r="40" ht="15" hidden="1" outlineLevel="1"/>
    <row r="41" spans="3:4" ht="15" hidden="1" outlineLevel="1">
      <c r="C41" t="s">
        <v>6</v>
      </c>
      <c r="D41" t="str">
        <f>$D$37&amp;$D$38&amp;$D$39</f>
        <v>WITH MEMBER [Time].[Year].[ER5 Code] as [Account].[Fin Reporting].currentmember.properties("External Report Level5") MEMBER [Time].[Year].[ER4 Code] as Ancestor([Account].[Fin Reporting].currentmember,[Account].[Fin Reporting].[External Report Level5]).properties("External Report Level4") MEMBER [Time].[Year].[ER3 Code] as Ancestor([Account].[Fin Reporting].currentmember,[Account].[Fin Reporting].[External Report Level4]).properties("External Report Level3") MEMBER [Time].[Year].[ER2 Code] as Ancestor([Account].[Fin Reporting].currentmember,[Account].[Fin Reporting].[External Report Level3]).properties("External Report Level2") MEMBER [Time].[Year].[ER1 Code] as Ancestor([Account].[Fin Reporting].currentmember,[Account].[Fin Reporting].[External Report Level2]).properties("External Report Level1") MEMBER [Time].[Year].[Status] as [Account].[Fin Reporting].currentmember.properties("Status") SELECT {[Time].[Year].&amp;[2013],[Time].[Year].&amp;[2013].PrevMember,[Time].[Year].[Status],[Time].[Year].[ER1 Code],[Time].[Year].[ER2 Code],[Time].[Year].[ER3 Code],[Time].[Year].[ER4 Code],[Time].[Year].[ER5 Code]} ON 0,{nonempty(Descendants([Account].[Fin Reporting],[Account].[Fin Reporting].[Acct],self),([Measures].[Native Amount],{[Time].[Year].&amp;[2013],[Time].[Year].&amp;[2013].PrevMember}))}ON 1 FROM [Finance One] WHERE ([Entity].[Hie Reporting Entity].[Entity].&amp;[2], [Measures].[Native Amount],[Time Calculations].[Time Calculations].&amp;[2])</v>
      </c>
    </row>
    <row r="42" ht="15" collapsed="1"/>
    <row r="43" ht="15" hidden="1" outlineLevel="1">
      <c r="C43" t="s">
        <v>3</v>
      </c>
    </row>
    <row r="44" spans="3:4" ht="15" hidden="1" outlineLevel="1">
      <c r="C44" t="s">
        <v>8</v>
      </c>
      <c r="D44" t="str">
        <f>$D$41&amp;" "&amp;$D$43&amp;" CELL PROPERTIES VALUE,FORMATTED_VALUE,FORMAT_STRING,UPDATEABLE"</f>
        <v>WITH MEMBER [Time].[Year].[ER5 Code] as [Account].[Fin Reporting].currentmember.properties("External Report Level5") MEMBER [Time].[Year].[ER4 Code] as Ancestor([Account].[Fin Reporting].currentmember,[Account].[Fin Reporting].[External Report Level5]).properties("External Report Level4") MEMBER [Time].[Year].[ER3 Code] as Ancestor([Account].[Fin Reporting].currentmember,[Account].[Fin Reporting].[External Report Level4]).properties("External Report Level3") MEMBER [Time].[Year].[ER2 Code] as Ancestor([Account].[Fin Reporting].currentmember,[Account].[Fin Reporting].[External Report Level3]).properties("External Report Level2") MEMBER [Time].[Year].[ER1 Code] as Ancestor([Account].[Fin Reporting].currentmember,[Account].[Fin Reporting].[External Report Level2]).properties("External Report Level1") MEMBER [Time].[Year].[Status] as [Account].[Fin Reporting].currentmember.properties("Status") SELECT {[Time].[Year].&amp;[2013],[Time].[Year].&amp;[2013].PrevMember,[Time].[Year].[Status],[Time].[Year].[ER1 Code],[Time].[Year].[ER2 Code],[Time].[Year].[ER3 Code],[Time].[Year].[ER4 Code],[Time].[Year].[ER5 Code]} ON 0,{nonempty(Descendants([Account].[Fin Reporting],[Account].[Fin Reporting].[Acct],self),([Measures].[Native Amount],{[Time].[Year].&amp;[2013],[Time].[Year].&amp;[2013].PrevMember}))}ON 1 FROM [Finance One] WHERE ([Entity].[Hie Reporting Entity].[Entity].&amp;[2], [Measures].[Native Amount],[Time Calculations].[Time Calculations].&amp;[2])  CELL PROPERTIES VALUE,FORMATTED_VALUE,FORMAT_STRING,UPDATEABLE</v>
      </c>
    </row>
    <row r="45" ht="15" hidden="1" outlineLevel="1"/>
    <row r="46" spans="2:16" ht="15" hidden="1" outlineLevel="1">
      <c r="B46" t="s">
        <v>229</v>
      </c>
      <c r="C46" s="3"/>
      <c r="D46" s="3"/>
      <c r="E46" s="3"/>
      <c r="F46" s="3"/>
      <c r="G46" s="3"/>
      <c r="H46" s="3"/>
      <c r="I46" s="3"/>
      <c r="J46" s="3"/>
      <c r="K46" s="3"/>
      <c r="L46" s="3"/>
      <c r="M46" s="3"/>
      <c r="N46" s="3"/>
      <c r="O46" s="3"/>
      <c r="P46" s="3"/>
    </row>
    <row r="47" spans="2:5" ht="15" hidden="1" outlineLevel="1">
      <c r="B47" t="s">
        <v>230</v>
      </c>
      <c r="D47" s="4"/>
      <c r="E47" s="4"/>
    </row>
    <row r="48" ht="15" hidden="1" outlineLevel="1">
      <c r="C48" t="str">
        <f>_XLL.CALUMO.FUNCTIONS.CREFLEX($D$1,$D$2,$D$44,$C$50:$K$221,B46:P47,1,0,5,0,-1,-1,0)</f>
        <v>ReflexReportCell</v>
      </c>
    </row>
    <row r="49" spans="3:11" ht="15" hidden="1" outlineLevel="1">
      <c r="C49">
        <v>0</v>
      </c>
      <c r="D49">
        <v>1</v>
      </c>
      <c r="E49">
        <v>2</v>
      </c>
      <c r="F49">
        <v>3</v>
      </c>
      <c r="G49">
        <v>4</v>
      </c>
      <c r="H49">
        <v>5</v>
      </c>
      <c r="I49">
        <v>6</v>
      </c>
      <c r="J49">
        <v>7</v>
      </c>
      <c r="K49">
        <v>8</v>
      </c>
    </row>
    <row r="50" spans="2:16" ht="15" customHeight="1" collapsed="1">
      <c r="B50" t="str">
        <f>IF(ISBLANK(C50),"Header","Detail")</f>
        <v>Header</v>
      </c>
      <c r="C50" s="3"/>
      <c r="D50" s="3">
        <v>2013</v>
      </c>
      <c r="E50" s="3">
        <v>2012</v>
      </c>
      <c r="F50" s="3" t="s">
        <v>37</v>
      </c>
      <c r="G50" s="3" t="s">
        <v>38</v>
      </c>
      <c r="H50" s="3" t="s">
        <v>39</v>
      </c>
      <c r="I50" s="3" t="s">
        <v>40</v>
      </c>
      <c r="J50" s="3" t="s">
        <v>41</v>
      </c>
      <c r="K50" s="3" t="s">
        <v>42</v>
      </c>
      <c r="L50" s="3" t="str">
        <f>IF(G50=0,M50,G50)</f>
        <v>ER1 Code</v>
      </c>
      <c r="M50" s="3" t="str">
        <f>IF(H50=0,N50,H50)</f>
        <v>ER2 Code</v>
      </c>
      <c r="N50" s="3" t="str">
        <f>IF(I50=0,O50,I50)</f>
        <v>ER3 Code</v>
      </c>
      <c r="O50" s="3" t="str">
        <f>IF(J50=0,P50,J50)</f>
        <v>ER4 Code</v>
      </c>
      <c r="P50" s="3" t="str">
        <f>+K50</f>
        <v>ER5 Code</v>
      </c>
    </row>
    <row r="51" spans="2:16" ht="15" customHeight="1">
      <c r="B51" t="str">
        <f aca="true" t="shared" si="0" ref="B51:B114">IF(ISBLANK(C51),"Header","Detail")</f>
        <v>Detail</v>
      </c>
      <c r="C51" t="s">
        <v>43</v>
      </c>
      <c r="D51" s="4">
        <v>31716.71</v>
      </c>
      <c r="E51" s="4">
        <v>16244.97</v>
      </c>
      <c r="F51" t="s">
        <v>44</v>
      </c>
      <c r="G51" t="s">
        <v>45</v>
      </c>
      <c r="H51" t="s">
        <v>46</v>
      </c>
      <c r="I51">
        <v>0</v>
      </c>
      <c r="J51" t="s">
        <v>47</v>
      </c>
      <c r="K51" t="s">
        <v>48</v>
      </c>
      <c r="L51" t="str">
        <f aca="true" t="shared" si="1" ref="L51:L114">IF(G51=0,M51,G51)</f>
        <v>Assets</v>
      </c>
      <c r="M51" t="str">
        <f aca="true" t="shared" si="2" ref="M51:M114">IF(H51=0,N51,H51)</f>
        <v>Current Assets</v>
      </c>
      <c r="N51" t="str">
        <f aca="true" t="shared" si="3" ref="N51:N114">IF(I51=0,O51,I51)</f>
        <v>Cash at bank and cash equivalents</v>
      </c>
      <c r="O51" t="str">
        <f aca="true" t="shared" si="4" ref="O51:O114">IF(J51=0,P51,J51)</f>
        <v>Cash at bank and cash equivalents</v>
      </c>
      <c r="P51" t="str">
        <f aca="true" t="shared" si="5" ref="P51:P114">+K51</f>
        <v>Cash at bank and on hand</v>
      </c>
    </row>
    <row r="52" spans="2:16" ht="15" customHeight="1">
      <c r="B52" t="str">
        <f t="shared" si="0"/>
        <v>Detail</v>
      </c>
      <c r="C52" t="s">
        <v>232</v>
      </c>
      <c r="D52" s="4">
        <v>804675.24</v>
      </c>
      <c r="E52" s="4">
        <v>1098884.02</v>
      </c>
      <c r="F52" t="s">
        <v>44</v>
      </c>
      <c r="G52" t="s">
        <v>45</v>
      </c>
      <c r="H52" t="s">
        <v>46</v>
      </c>
      <c r="I52">
        <v>0</v>
      </c>
      <c r="J52" t="s">
        <v>47</v>
      </c>
      <c r="K52" t="s">
        <v>48</v>
      </c>
      <c r="L52" t="str">
        <f t="shared" si="1"/>
        <v>Assets</v>
      </c>
      <c r="M52" t="str">
        <f t="shared" si="2"/>
        <v>Current Assets</v>
      </c>
      <c r="N52" t="str">
        <f t="shared" si="3"/>
        <v>Cash at bank and cash equivalents</v>
      </c>
      <c r="O52" t="str">
        <f t="shared" si="4"/>
        <v>Cash at bank and cash equivalents</v>
      </c>
      <c r="P52" t="str">
        <f t="shared" si="5"/>
        <v>Cash at bank and on hand</v>
      </c>
    </row>
    <row r="53" spans="2:16" ht="15" customHeight="1">
      <c r="B53" t="str">
        <f t="shared" si="0"/>
        <v>Detail</v>
      </c>
      <c r="C53" t="s">
        <v>233</v>
      </c>
      <c r="D53" s="4">
        <v>6295438.65</v>
      </c>
      <c r="E53" s="4">
        <v>4650608.23</v>
      </c>
      <c r="F53" t="s">
        <v>44</v>
      </c>
      <c r="G53" t="s">
        <v>45</v>
      </c>
      <c r="H53" t="s">
        <v>46</v>
      </c>
      <c r="I53">
        <v>0</v>
      </c>
      <c r="J53" t="s">
        <v>47</v>
      </c>
      <c r="K53" t="s">
        <v>48</v>
      </c>
      <c r="L53" t="str">
        <f t="shared" si="1"/>
        <v>Assets</v>
      </c>
      <c r="M53" t="str">
        <f t="shared" si="2"/>
        <v>Current Assets</v>
      </c>
      <c r="N53" t="str">
        <f t="shared" si="3"/>
        <v>Cash at bank and cash equivalents</v>
      </c>
      <c r="O53" t="str">
        <f t="shared" si="4"/>
        <v>Cash at bank and cash equivalents</v>
      </c>
      <c r="P53" t="str">
        <f t="shared" si="5"/>
        <v>Cash at bank and on hand</v>
      </c>
    </row>
    <row r="54" spans="2:16" ht="15" customHeight="1">
      <c r="B54" t="str">
        <f t="shared" si="0"/>
        <v>Detail</v>
      </c>
      <c r="C54" t="s">
        <v>320</v>
      </c>
      <c r="D54" s="4">
        <v>190473.73</v>
      </c>
      <c r="E54" s="4">
        <v>0</v>
      </c>
      <c r="F54" t="s">
        <v>44</v>
      </c>
      <c r="G54" t="s">
        <v>45</v>
      </c>
      <c r="H54" t="s">
        <v>46</v>
      </c>
      <c r="I54">
        <v>0</v>
      </c>
      <c r="J54" t="s">
        <v>50</v>
      </c>
      <c r="K54" t="s">
        <v>321</v>
      </c>
      <c r="L54" t="str">
        <f t="shared" si="1"/>
        <v>Assets</v>
      </c>
      <c r="M54" t="str">
        <f t="shared" si="2"/>
        <v>Current Assets</v>
      </c>
      <c r="N54" t="str">
        <f t="shared" si="3"/>
        <v>Trade and other receivables</v>
      </c>
      <c r="O54" t="str">
        <f t="shared" si="4"/>
        <v>Trade and other receivables</v>
      </c>
      <c r="P54" t="str">
        <f t="shared" si="5"/>
        <v>Trade receivables</v>
      </c>
    </row>
    <row r="55" spans="2:16" ht="15" customHeight="1">
      <c r="B55" t="str">
        <f t="shared" si="0"/>
        <v>Detail</v>
      </c>
      <c r="C55" t="s">
        <v>51</v>
      </c>
      <c r="D55" s="4">
        <v>-95355</v>
      </c>
      <c r="E55" s="4">
        <v>-95355</v>
      </c>
      <c r="F55" t="s">
        <v>44</v>
      </c>
      <c r="G55" t="s">
        <v>45</v>
      </c>
      <c r="H55" t="s">
        <v>46</v>
      </c>
      <c r="I55">
        <v>0</v>
      </c>
      <c r="J55" t="s">
        <v>50</v>
      </c>
      <c r="K55" t="s">
        <v>52</v>
      </c>
      <c r="L55" t="str">
        <f t="shared" si="1"/>
        <v>Assets</v>
      </c>
      <c r="M55" t="str">
        <f t="shared" si="2"/>
        <v>Current Assets</v>
      </c>
      <c r="N55" t="str">
        <f t="shared" si="3"/>
        <v>Trade and other receivables</v>
      </c>
      <c r="O55" t="str">
        <f t="shared" si="4"/>
        <v>Trade and other receivables</v>
      </c>
      <c r="P55" t="str">
        <f t="shared" si="5"/>
        <v>Less: Allowance for impaired receivables</v>
      </c>
    </row>
    <row r="56" spans="2:16" ht="15" customHeight="1">
      <c r="B56" t="str">
        <f t="shared" si="0"/>
        <v>Detail</v>
      </c>
      <c r="C56" t="s">
        <v>53</v>
      </c>
      <c r="D56" s="4">
        <v>879444.1</v>
      </c>
      <c r="E56" s="4">
        <v>535079.95</v>
      </c>
      <c r="F56" t="s">
        <v>44</v>
      </c>
      <c r="G56" t="s">
        <v>45</v>
      </c>
      <c r="H56" t="s">
        <v>46</v>
      </c>
      <c r="I56">
        <v>0</v>
      </c>
      <c r="J56" t="s">
        <v>50</v>
      </c>
      <c r="K56" t="s">
        <v>54</v>
      </c>
      <c r="L56" t="str">
        <f t="shared" si="1"/>
        <v>Assets</v>
      </c>
      <c r="M56" t="str">
        <f t="shared" si="2"/>
        <v>Current Assets</v>
      </c>
      <c r="N56" t="str">
        <f t="shared" si="3"/>
        <v>Trade and other receivables</v>
      </c>
      <c r="O56" t="str">
        <f t="shared" si="4"/>
        <v>Trade and other receivables</v>
      </c>
      <c r="P56" t="str">
        <f t="shared" si="5"/>
        <v>Other receivables</v>
      </c>
    </row>
    <row r="57" spans="2:16" ht="15" customHeight="1">
      <c r="B57" t="str">
        <f t="shared" si="0"/>
        <v>Detail</v>
      </c>
      <c r="C57" t="s">
        <v>55</v>
      </c>
      <c r="D57" s="4">
        <v>0</v>
      </c>
      <c r="E57" s="4">
        <v>0</v>
      </c>
      <c r="F57" t="s">
        <v>44</v>
      </c>
      <c r="G57" t="s">
        <v>45</v>
      </c>
      <c r="H57" t="s">
        <v>46</v>
      </c>
      <c r="I57">
        <v>0</v>
      </c>
      <c r="J57" t="s">
        <v>50</v>
      </c>
      <c r="K57" t="s">
        <v>54</v>
      </c>
      <c r="L57" t="str">
        <f t="shared" si="1"/>
        <v>Assets</v>
      </c>
      <c r="M57" t="str">
        <f t="shared" si="2"/>
        <v>Current Assets</v>
      </c>
      <c r="N57" t="str">
        <f t="shared" si="3"/>
        <v>Trade and other receivables</v>
      </c>
      <c r="O57" t="str">
        <f t="shared" si="4"/>
        <v>Trade and other receivables</v>
      </c>
      <c r="P57" t="str">
        <f t="shared" si="5"/>
        <v>Other receivables</v>
      </c>
    </row>
    <row r="58" spans="2:16" ht="15" customHeight="1">
      <c r="B58" t="str">
        <f t="shared" si="0"/>
        <v>Detail</v>
      </c>
      <c r="C58" t="s">
        <v>56</v>
      </c>
      <c r="D58" s="4">
        <v>36598.71</v>
      </c>
      <c r="E58" s="4">
        <v>0</v>
      </c>
      <c r="F58" t="s">
        <v>44</v>
      </c>
      <c r="G58" t="s">
        <v>45</v>
      </c>
      <c r="H58" t="s">
        <v>46</v>
      </c>
      <c r="I58">
        <v>0</v>
      </c>
      <c r="J58" t="s">
        <v>50</v>
      </c>
      <c r="K58" t="s">
        <v>54</v>
      </c>
      <c r="L58" t="str">
        <f t="shared" si="1"/>
        <v>Assets</v>
      </c>
      <c r="M58" t="str">
        <f t="shared" si="2"/>
        <v>Current Assets</v>
      </c>
      <c r="N58" t="str">
        <f t="shared" si="3"/>
        <v>Trade and other receivables</v>
      </c>
      <c r="O58" t="str">
        <f t="shared" si="4"/>
        <v>Trade and other receivables</v>
      </c>
      <c r="P58" t="str">
        <f t="shared" si="5"/>
        <v>Other receivables</v>
      </c>
    </row>
    <row r="59" spans="2:16" ht="15" customHeight="1">
      <c r="B59" t="str">
        <f t="shared" si="0"/>
        <v>Detail</v>
      </c>
      <c r="C59" t="s">
        <v>58</v>
      </c>
      <c r="D59" s="4">
        <v>4137</v>
      </c>
      <c r="E59" s="4">
        <v>28087.65</v>
      </c>
      <c r="F59" t="s">
        <v>44</v>
      </c>
      <c r="G59" t="s">
        <v>45</v>
      </c>
      <c r="H59" t="s">
        <v>46</v>
      </c>
      <c r="I59">
        <v>0</v>
      </c>
      <c r="J59" t="s">
        <v>50</v>
      </c>
      <c r="K59" t="s">
        <v>54</v>
      </c>
      <c r="L59" t="str">
        <f t="shared" si="1"/>
        <v>Assets</v>
      </c>
      <c r="M59" t="str">
        <f t="shared" si="2"/>
        <v>Current Assets</v>
      </c>
      <c r="N59" t="str">
        <f t="shared" si="3"/>
        <v>Trade and other receivables</v>
      </c>
      <c r="O59" t="str">
        <f t="shared" si="4"/>
        <v>Trade and other receivables</v>
      </c>
      <c r="P59" t="str">
        <f t="shared" si="5"/>
        <v>Other receivables</v>
      </c>
    </row>
    <row r="60" spans="2:16" ht="15" customHeight="1">
      <c r="B60" t="str">
        <f t="shared" si="0"/>
        <v>Detail</v>
      </c>
      <c r="C60" t="s">
        <v>779</v>
      </c>
      <c r="D60" s="4">
        <v>384031.64</v>
      </c>
      <c r="E60" s="4">
        <v>350555.5</v>
      </c>
      <c r="F60" t="s">
        <v>44</v>
      </c>
      <c r="G60" t="s">
        <v>45</v>
      </c>
      <c r="H60" t="s">
        <v>46</v>
      </c>
      <c r="I60">
        <v>0</v>
      </c>
      <c r="J60" t="s">
        <v>50</v>
      </c>
      <c r="K60" t="s">
        <v>54</v>
      </c>
      <c r="L60" t="str">
        <f t="shared" si="1"/>
        <v>Assets</v>
      </c>
      <c r="M60" t="str">
        <f t="shared" si="2"/>
        <v>Current Assets</v>
      </c>
      <c r="N60" t="str">
        <f t="shared" si="3"/>
        <v>Trade and other receivables</v>
      </c>
      <c r="O60" t="str">
        <f t="shared" si="4"/>
        <v>Trade and other receivables</v>
      </c>
      <c r="P60" t="str">
        <f t="shared" si="5"/>
        <v>Other receivables</v>
      </c>
    </row>
    <row r="61" spans="2:16" ht="15" customHeight="1">
      <c r="B61" t="str">
        <f t="shared" si="0"/>
        <v>Detail</v>
      </c>
      <c r="C61" t="s">
        <v>756</v>
      </c>
      <c r="D61" s="4">
        <v>3889638.01</v>
      </c>
      <c r="E61" s="4">
        <v>8740366.45</v>
      </c>
      <c r="F61" t="s">
        <v>44</v>
      </c>
      <c r="G61" t="s">
        <v>45</v>
      </c>
      <c r="H61" t="s">
        <v>46</v>
      </c>
      <c r="I61">
        <v>0</v>
      </c>
      <c r="J61" t="s">
        <v>50</v>
      </c>
      <c r="K61" t="s">
        <v>54</v>
      </c>
      <c r="L61" t="str">
        <f t="shared" si="1"/>
        <v>Assets</v>
      </c>
      <c r="M61" t="str">
        <f t="shared" si="2"/>
        <v>Current Assets</v>
      </c>
      <c r="N61" t="str">
        <f t="shared" si="3"/>
        <v>Trade and other receivables</v>
      </c>
      <c r="O61" t="str">
        <f t="shared" si="4"/>
        <v>Trade and other receivables</v>
      </c>
      <c r="P61" t="str">
        <f t="shared" si="5"/>
        <v>Other receivables</v>
      </c>
    </row>
    <row r="62" spans="2:16" ht="15" customHeight="1">
      <c r="B62" t="str">
        <f t="shared" si="0"/>
        <v>Detail</v>
      </c>
      <c r="C62" t="s">
        <v>235</v>
      </c>
      <c r="D62" s="4">
        <v>0</v>
      </c>
      <c r="E62" s="4">
        <v>0</v>
      </c>
      <c r="F62" t="s">
        <v>44</v>
      </c>
      <c r="G62" t="s">
        <v>45</v>
      </c>
      <c r="H62" t="s">
        <v>46</v>
      </c>
      <c r="I62">
        <v>0</v>
      </c>
      <c r="J62" t="s">
        <v>50</v>
      </c>
      <c r="K62" t="s">
        <v>54</v>
      </c>
      <c r="L62" t="str">
        <f t="shared" si="1"/>
        <v>Assets</v>
      </c>
      <c r="M62" t="str">
        <f t="shared" si="2"/>
        <v>Current Assets</v>
      </c>
      <c r="N62" t="str">
        <f t="shared" si="3"/>
        <v>Trade and other receivables</v>
      </c>
      <c r="O62" t="str">
        <f t="shared" si="4"/>
        <v>Trade and other receivables</v>
      </c>
      <c r="P62" t="str">
        <f t="shared" si="5"/>
        <v>Other receivables</v>
      </c>
    </row>
    <row r="63" spans="2:16" ht="15" customHeight="1">
      <c r="B63" t="str">
        <f t="shared" si="0"/>
        <v>Detail</v>
      </c>
      <c r="C63" t="s">
        <v>59</v>
      </c>
      <c r="D63" s="4">
        <v>-18143.74</v>
      </c>
      <c r="E63" s="4">
        <v>0</v>
      </c>
      <c r="F63" t="s">
        <v>44</v>
      </c>
      <c r="G63" t="s">
        <v>45</v>
      </c>
      <c r="H63" t="s">
        <v>46</v>
      </c>
      <c r="I63">
        <v>0</v>
      </c>
      <c r="J63" t="s">
        <v>50</v>
      </c>
      <c r="K63" t="s">
        <v>54</v>
      </c>
      <c r="L63" t="str">
        <f t="shared" si="1"/>
        <v>Assets</v>
      </c>
      <c r="M63" t="str">
        <f t="shared" si="2"/>
        <v>Current Assets</v>
      </c>
      <c r="N63" t="str">
        <f t="shared" si="3"/>
        <v>Trade and other receivables</v>
      </c>
      <c r="O63" t="str">
        <f t="shared" si="4"/>
        <v>Trade and other receivables</v>
      </c>
      <c r="P63" t="str">
        <f t="shared" si="5"/>
        <v>Other receivables</v>
      </c>
    </row>
    <row r="64" spans="2:16" ht="15" customHeight="1">
      <c r="B64" t="str">
        <f t="shared" si="0"/>
        <v>Detail</v>
      </c>
      <c r="C64" t="s">
        <v>757</v>
      </c>
      <c r="D64" s="4">
        <v>-4349135.1</v>
      </c>
      <c r="E64" s="4">
        <v>-8157000.57</v>
      </c>
      <c r="F64" t="s">
        <v>44</v>
      </c>
      <c r="G64" t="s">
        <v>45</v>
      </c>
      <c r="H64" t="s">
        <v>46</v>
      </c>
      <c r="I64">
        <v>0</v>
      </c>
      <c r="J64" t="s">
        <v>50</v>
      </c>
      <c r="K64" t="s">
        <v>54</v>
      </c>
      <c r="L64" t="str">
        <f t="shared" si="1"/>
        <v>Assets</v>
      </c>
      <c r="M64" t="str">
        <f t="shared" si="2"/>
        <v>Current Assets</v>
      </c>
      <c r="N64" t="str">
        <f t="shared" si="3"/>
        <v>Trade and other receivables</v>
      </c>
      <c r="O64" t="str">
        <f t="shared" si="4"/>
        <v>Trade and other receivables</v>
      </c>
      <c r="P64" t="str">
        <f t="shared" si="5"/>
        <v>Other receivables</v>
      </c>
    </row>
    <row r="65" spans="2:16" ht="15" customHeight="1">
      <c r="B65" t="str">
        <f t="shared" si="0"/>
        <v>Detail</v>
      </c>
      <c r="C65" t="s">
        <v>61</v>
      </c>
      <c r="D65" s="4">
        <v>52725.92</v>
      </c>
      <c r="E65" s="4">
        <v>41468.02</v>
      </c>
      <c r="F65" t="s">
        <v>44</v>
      </c>
      <c r="G65" t="s">
        <v>45</v>
      </c>
      <c r="H65" t="s">
        <v>46</v>
      </c>
      <c r="I65" t="s">
        <v>62</v>
      </c>
      <c r="J65" t="s">
        <v>60</v>
      </c>
      <c r="K65" t="s">
        <v>63</v>
      </c>
      <c r="L65" t="str">
        <f t="shared" si="1"/>
        <v>Assets</v>
      </c>
      <c r="M65" t="str">
        <f t="shared" si="2"/>
        <v>Current Assets</v>
      </c>
      <c r="N65" t="str">
        <f t="shared" si="3"/>
        <v>Other non-financial assets</v>
      </c>
      <c r="O65" t="str">
        <f t="shared" si="4"/>
        <v>Current</v>
      </c>
      <c r="P65" t="str">
        <f t="shared" si="5"/>
        <v>Prepayments</v>
      </c>
    </row>
    <row r="66" spans="2:16" ht="15" customHeight="1">
      <c r="B66" t="str">
        <f t="shared" si="0"/>
        <v>Detail</v>
      </c>
      <c r="C66" t="s">
        <v>760</v>
      </c>
      <c r="D66" s="4">
        <v>12990.44</v>
      </c>
      <c r="E66" s="4">
        <v>0</v>
      </c>
      <c r="F66" t="s">
        <v>44</v>
      </c>
      <c r="G66" t="s">
        <v>45</v>
      </c>
      <c r="H66" t="s">
        <v>64</v>
      </c>
      <c r="I66">
        <v>0</v>
      </c>
      <c r="J66" t="s">
        <v>65</v>
      </c>
      <c r="K66" t="s">
        <v>357</v>
      </c>
      <c r="L66" t="str">
        <f t="shared" si="1"/>
        <v>Assets</v>
      </c>
      <c r="M66" t="str">
        <f t="shared" si="2"/>
        <v>Non-Current Assets</v>
      </c>
      <c r="N66" t="str">
        <f t="shared" si="3"/>
        <v>Property, plant and equipment</v>
      </c>
      <c r="O66" t="str">
        <f t="shared" si="4"/>
        <v>Property, plant and equipment</v>
      </c>
      <c r="P66" t="str">
        <f t="shared" si="5"/>
        <v>Buildings</v>
      </c>
    </row>
    <row r="67" spans="2:16" ht="15" customHeight="1">
      <c r="B67" t="str">
        <f t="shared" si="0"/>
        <v>Detail</v>
      </c>
      <c r="C67" t="s">
        <v>761</v>
      </c>
      <c r="D67" s="4">
        <v>-864.84</v>
      </c>
      <c r="E67" s="4">
        <v>0</v>
      </c>
      <c r="F67" t="s">
        <v>44</v>
      </c>
      <c r="G67" t="s">
        <v>45</v>
      </c>
      <c r="H67" t="s">
        <v>64</v>
      </c>
      <c r="I67">
        <v>0</v>
      </c>
      <c r="J67" t="s">
        <v>65</v>
      </c>
      <c r="K67" t="s">
        <v>357</v>
      </c>
      <c r="L67" t="str">
        <f t="shared" si="1"/>
        <v>Assets</v>
      </c>
      <c r="M67" t="str">
        <f t="shared" si="2"/>
        <v>Non-Current Assets</v>
      </c>
      <c r="N67" t="str">
        <f t="shared" si="3"/>
        <v>Property, plant and equipment</v>
      </c>
      <c r="O67" t="str">
        <f t="shared" si="4"/>
        <v>Property, plant and equipment</v>
      </c>
      <c r="P67" t="str">
        <f t="shared" si="5"/>
        <v>Buildings</v>
      </c>
    </row>
    <row r="68" spans="2:16" ht="15" customHeight="1">
      <c r="B68" t="str">
        <f t="shared" si="0"/>
        <v>Detail</v>
      </c>
      <c r="C68" t="s">
        <v>67</v>
      </c>
      <c r="D68" s="4">
        <v>87735.16</v>
      </c>
      <c r="E68" s="4">
        <v>100725.6</v>
      </c>
      <c r="F68" t="s">
        <v>44</v>
      </c>
      <c r="G68" t="s">
        <v>45</v>
      </c>
      <c r="H68" t="s">
        <v>64</v>
      </c>
      <c r="I68">
        <v>0</v>
      </c>
      <c r="J68" t="s">
        <v>65</v>
      </c>
      <c r="K68" t="s">
        <v>66</v>
      </c>
      <c r="L68" t="str">
        <f t="shared" si="1"/>
        <v>Assets</v>
      </c>
      <c r="M68" t="str">
        <f t="shared" si="2"/>
        <v>Non-Current Assets</v>
      </c>
      <c r="N68" t="str">
        <f t="shared" si="3"/>
        <v>Property, plant and equipment</v>
      </c>
      <c r="O68" t="str">
        <f t="shared" si="4"/>
        <v>Property, plant and equipment</v>
      </c>
      <c r="P68" t="str">
        <f t="shared" si="5"/>
        <v>WIP</v>
      </c>
    </row>
    <row r="69" spans="2:16" ht="15" customHeight="1">
      <c r="B69" t="str">
        <f t="shared" si="0"/>
        <v>Detail</v>
      </c>
      <c r="C69" t="s">
        <v>68</v>
      </c>
      <c r="D69" s="4">
        <v>27744.36</v>
      </c>
      <c r="E69" s="4">
        <v>26192.8</v>
      </c>
      <c r="F69" t="s">
        <v>44</v>
      </c>
      <c r="G69" t="s">
        <v>45</v>
      </c>
      <c r="H69" t="s">
        <v>64</v>
      </c>
      <c r="I69">
        <v>0</v>
      </c>
      <c r="J69" t="s">
        <v>65</v>
      </c>
      <c r="K69" t="s">
        <v>69</v>
      </c>
      <c r="L69" t="str">
        <f t="shared" si="1"/>
        <v>Assets</v>
      </c>
      <c r="M69" t="str">
        <f t="shared" si="2"/>
        <v>Non-Current Assets</v>
      </c>
      <c r="N69" t="str">
        <f t="shared" si="3"/>
        <v>Property, plant and equipment</v>
      </c>
      <c r="O69" t="str">
        <f t="shared" si="4"/>
        <v>Property, plant and equipment</v>
      </c>
      <c r="P69" t="str">
        <f t="shared" si="5"/>
        <v>Computer Equipment</v>
      </c>
    </row>
    <row r="70" spans="2:16" ht="15" customHeight="1">
      <c r="B70" t="str">
        <f t="shared" si="0"/>
        <v>Detail</v>
      </c>
      <c r="C70" t="s">
        <v>70</v>
      </c>
      <c r="D70" s="4">
        <v>-21228.08</v>
      </c>
      <c r="E70" s="4">
        <v>-18619.83</v>
      </c>
      <c r="F70" t="s">
        <v>44</v>
      </c>
      <c r="G70" t="s">
        <v>45</v>
      </c>
      <c r="H70" t="s">
        <v>64</v>
      </c>
      <c r="I70">
        <v>0</v>
      </c>
      <c r="J70" t="s">
        <v>65</v>
      </c>
      <c r="K70" t="s">
        <v>69</v>
      </c>
      <c r="L70" t="str">
        <f t="shared" si="1"/>
        <v>Assets</v>
      </c>
      <c r="M70" t="str">
        <f t="shared" si="2"/>
        <v>Non-Current Assets</v>
      </c>
      <c r="N70" t="str">
        <f t="shared" si="3"/>
        <v>Property, plant and equipment</v>
      </c>
      <c r="O70" t="str">
        <f t="shared" si="4"/>
        <v>Property, plant and equipment</v>
      </c>
      <c r="P70" t="str">
        <f t="shared" si="5"/>
        <v>Computer Equipment</v>
      </c>
    </row>
    <row r="71" spans="2:16" ht="15" customHeight="1">
      <c r="B71" t="str">
        <f t="shared" si="0"/>
        <v>Detail</v>
      </c>
      <c r="C71" t="s">
        <v>71</v>
      </c>
      <c r="D71" s="4">
        <v>51493.46</v>
      </c>
      <c r="E71" s="4">
        <v>51493.46</v>
      </c>
      <c r="F71" t="s">
        <v>44</v>
      </c>
      <c r="G71" t="s">
        <v>45</v>
      </c>
      <c r="H71" t="s">
        <v>64</v>
      </c>
      <c r="I71">
        <v>0</v>
      </c>
      <c r="J71" t="s">
        <v>65</v>
      </c>
      <c r="K71" t="s">
        <v>72</v>
      </c>
      <c r="L71" t="str">
        <f t="shared" si="1"/>
        <v>Assets</v>
      </c>
      <c r="M71" t="str">
        <f t="shared" si="2"/>
        <v>Non-Current Assets</v>
      </c>
      <c r="N71" t="str">
        <f t="shared" si="3"/>
        <v>Property, plant and equipment</v>
      </c>
      <c r="O71" t="str">
        <f t="shared" si="4"/>
        <v>Property, plant and equipment</v>
      </c>
      <c r="P71" t="str">
        <f t="shared" si="5"/>
        <v>Equipment</v>
      </c>
    </row>
    <row r="72" spans="2:16" ht="15" customHeight="1">
      <c r="B72" t="str">
        <f t="shared" si="0"/>
        <v>Detail</v>
      </c>
      <c r="C72" t="s">
        <v>73</v>
      </c>
      <c r="D72" s="4">
        <v>-45882.34</v>
      </c>
      <c r="E72" s="4">
        <v>-38422.53</v>
      </c>
      <c r="F72" t="s">
        <v>44</v>
      </c>
      <c r="G72" t="s">
        <v>45</v>
      </c>
      <c r="H72" t="s">
        <v>64</v>
      </c>
      <c r="I72">
        <v>0</v>
      </c>
      <c r="J72" t="s">
        <v>65</v>
      </c>
      <c r="K72" t="s">
        <v>72</v>
      </c>
      <c r="L72" t="str">
        <f t="shared" si="1"/>
        <v>Assets</v>
      </c>
      <c r="M72" t="str">
        <f t="shared" si="2"/>
        <v>Non-Current Assets</v>
      </c>
      <c r="N72" t="str">
        <f t="shared" si="3"/>
        <v>Property, plant and equipment</v>
      </c>
      <c r="O72" t="str">
        <f t="shared" si="4"/>
        <v>Property, plant and equipment</v>
      </c>
      <c r="P72" t="str">
        <f t="shared" si="5"/>
        <v>Equipment</v>
      </c>
    </row>
    <row r="73" spans="2:16" ht="15" customHeight="1">
      <c r="B73" t="str">
        <f t="shared" si="0"/>
        <v>Detail</v>
      </c>
      <c r="C73" t="s">
        <v>74</v>
      </c>
      <c r="D73" s="4">
        <v>-39337.05</v>
      </c>
      <c r="E73" s="4">
        <v>-28026.38</v>
      </c>
      <c r="F73" t="s">
        <v>44</v>
      </c>
      <c r="G73" t="s">
        <v>75</v>
      </c>
      <c r="H73" t="s">
        <v>76</v>
      </c>
      <c r="I73">
        <v>0</v>
      </c>
      <c r="J73" t="s">
        <v>77</v>
      </c>
      <c r="K73" t="s">
        <v>78</v>
      </c>
      <c r="L73" t="str">
        <f t="shared" si="1"/>
        <v>Liabilities</v>
      </c>
      <c r="M73" t="str">
        <f t="shared" si="2"/>
        <v>Current Liabilities</v>
      </c>
      <c r="N73" t="str">
        <f t="shared" si="3"/>
        <v>Trade and other payables</v>
      </c>
      <c r="O73" t="str">
        <f t="shared" si="4"/>
        <v>Trade and other payables</v>
      </c>
      <c r="P73" t="str">
        <f t="shared" si="5"/>
        <v>Payables</v>
      </c>
    </row>
    <row r="74" spans="2:16" ht="15" customHeight="1">
      <c r="B74" t="str">
        <f t="shared" si="0"/>
        <v>Detail</v>
      </c>
      <c r="C74" t="s">
        <v>780</v>
      </c>
      <c r="D74" s="4">
        <v>0</v>
      </c>
      <c r="E74" s="4">
        <v>0</v>
      </c>
      <c r="F74" t="s">
        <v>44</v>
      </c>
      <c r="G74" t="s">
        <v>75</v>
      </c>
      <c r="H74" t="s">
        <v>76</v>
      </c>
      <c r="I74">
        <v>0</v>
      </c>
      <c r="J74" t="s">
        <v>77</v>
      </c>
      <c r="K74" t="s">
        <v>78</v>
      </c>
      <c r="L74" t="str">
        <f t="shared" si="1"/>
        <v>Liabilities</v>
      </c>
      <c r="M74" t="str">
        <f t="shared" si="2"/>
        <v>Current Liabilities</v>
      </c>
      <c r="N74" t="str">
        <f t="shared" si="3"/>
        <v>Trade and other payables</v>
      </c>
      <c r="O74" t="str">
        <f t="shared" si="4"/>
        <v>Trade and other payables</v>
      </c>
      <c r="P74" t="str">
        <f t="shared" si="5"/>
        <v>Payables</v>
      </c>
    </row>
    <row r="75" spans="2:16" ht="15" customHeight="1">
      <c r="B75" t="str">
        <f t="shared" si="0"/>
        <v>Detail</v>
      </c>
      <c r="C75" t="s">
        <v>236</v>
      </c>
      <c r="D75" s="4">
        <v>-26626.67</v>
      </c>
      <c r="E75" s="4">
        <v>-11125.6</v>
      </c>
      <c r="F75" t="s">
        <v>44</v>
      </c>
      <c r="G75" t="s">
        <v>75</v>
      </c>
      <c r="H75" t="s">
        <v>76</v>
      </c>
      <c r="I75">
        <v>0</v>
      </c>
      <c r="J75" t="s">
        <v>77</v>
      </c>
      <c r="K75" t="s">
        <v>78</v>
      </c>
      <c r="L75" t="str">
        <f t="shared" si="1"/>
        <v>Liabilities</v>
      </c>
      <c r="M75" t="str">
        <f t="shared" si="2"/>
        <v>Current Liabilities</v>
      </c>
      <c r="N75" t="str">
        <f t="shared" si="3"/>
        <v>Trade and other payables</v>
      </c>
      <c r="O75" t="str">
        <f t="shared" si="4"/>
        <v>Trade and other payables</v>
      </c>
      <c r="P75" t="str">
        <f t="shared" si="5"/>
        <v>Payables</v>
      </c>
    </row>
    <row r="76" spans="2:16" ht="15" customHeight="1">
      <c r="B76" t="str">
        <f t="shared" si="0"/>
        <v>Detail</v>
      </c>
      <c r="C76" t="s">
        <v>781</v>
      </c>
      <c r="D76" s="4">
        <v>-87392.37</v>
      </c>
      <c r="E76" s="4">
        <v>-25512.91</v>
      </c>
      <c r="F76" t="s">
        <v>44</v>
      </c>
      <c r="G76" t="s">
        <v>75</v>
      </c>
      <c r="H76" t="s">
        <v>76</v>
      </c>
      <c r="I76">
        <v>0</v>
      </c>
      <c r="J76" t="s">
        <v>77</v>
      </c>
      <c r="K76" t="s">
        <v>78</v>
      </c>
      <c r="L76" t="str">
        <f t="shared" si="1"/>
        <v>Liabilities</v>
      </c>
      <c r="M76" t="str">
        <f t="shared" si="2"/>
        <v>Current Liabilities</v>
      </c>
      <c r="N76" t="str">
        <f t="shared" si="3"/>
        <v>Trade and other payables</v>
      </c>
      <c r="O76" t="str">
        <f t="shared" si="4"/>
        <v>Trade and other payables</v>
      </c>
      <c r="P76" t="str">
        <f t="shared" si="5"/>
        <v>Payables</v>
      </c>
    </row>
    <row r="77" spans="2:16" ht="15" customHeight="1">
      <c r="B77" t="str">
        <f t="shared" si="0"/>
        <v>Detail</v>
      </c>
      <c r="C77" t="s">
        <v>79</v>
      </c>
      <c r="D77" s="4">
        <v>25071.15</v>
      </c>
      <c r="E77" s="4">
        <v>64105.45</v>
      </c>
      <c r="F77" t="s">
        <v>44</v>
      </c>
      <c r="G77" t="s">
        <v>75</v>
      </c>
      <c r="H77" t="s">
        <v>76</v>
      </c>
      <c r="I77">
        <v>0</v>
      </c>
      <c r="J77" t="s">
        <v>77</v>
      </c>
      <c r="K77" t="s">
        <v>78</v>
      </c>
      <c r="L77" t="str">
        <f t="shared" si="1"/>
        <v>Liabilities</v>
      </c>
      <c r="M77" t="str">
        <f t="shared" si="2"/>
        <v>Current Liabilities</v>
      </c>
      <c r="N77" t="str">
        <f t="shared" si="3"/>
        <v>Trade and other payables</v>
      </c>
      <c r="O77" t="str">
        <f t="shared" si="4"/>
        <v>Trade and other payables</v>
      </c>
      <c r="P77" t="str">
        <f t="shared" si="5"/>
        <v>Payables</v>
      </c>
    </row>
    <row r="78" spans="2:16" ht="15" customHeight="1">
      <c r="B78" t="str">
        <f t="shared" si="0"/>
        <v>Detail</v>
      </c>
      <c r="C78" t="s">
        <v>395</v>
      </c>
      <c r="D78" s="4">
        <v>-6345.42</v>
      </c>
      <c r="E78" s="4">
        <v>0</v>
      </c>
      <c r="F78" t="s">
        <v>44</v>
      </c>
      <c r="G78" t="s">
        <v>75</v>
      </c>
      <c r="H78" t="s">
        <v>76</v>
      </c>
      <c r="I78">
        <v>0</v>
      </c>
      <c r="J78" t="s">
        <v>77</v>
      </c>
      <c r="K78" t="s">
        <v>78</v>
      </c>
      <c r="L78" t="str">
        <f t="shared" si="1"/>
        <v>Liabilities</v>
      </c>
      <c r="M78" t="str">
        <f t="shared" si="2"/>
        <v>Current Liabilities</v>
      </c>
      <c r="N78" t="str">
        <f t="shared" si="3"/>
        <v>Trade and other payables</v>
      </c>
      <c r="O78" t="str">
        <f t="shared" si="4"/>
        <v>Trade and other payables</v>
      </c>
      <c r="P78" t="str">
        <f t="shared" si="5"/>
        <v>Payables</v>
      </c>
    </row>
    <row r="79" spans="2:16" ht="15" customHeight="1">
      <c r="B79" t="str">
        <f t="shared" si="0"/>
        <v>Detail</v>
      </c>
      <c r="C79" t="s">
        <v>80</v>
      </c>
      <c r="D79" s="4">
        <v>-158666.15</v>
      </c>
      <c r="E79" s="4">
        <v>-158666.15</v>
      </c>
      <c r="F79" t="s">
        <v>44</v>
      </c>
      <c r="G79" t="s">
        <v>75</v>
      </c>
      <c r="H79" t="s">
        <v>76</v>
      </c>
      <c r="I79">
        <v>0</v>
      </c>
      <c r="J79" t="s">
        <v>77</v>
      </c>
      <c r="K79" t="s">
        <v>81</v>
      </c>
      <c r="L79" t="str">
        <f t="shared" si="1"/>
        <v>Liabilities</v>
      </c>
      <c r="M79" t="str">
        <f t="shared" si="2"/>
        <v>Current Liabilities</v>
      </c>
      <c r="N79" t="str">
        <f t="shared" si="3"/>
        <v>Trade and other payables</v>
      </c>
      <c r="O79" t="str">
        <f t="shared" si="4"/>
        <v>Trade and other payables</v>
      </c>
      <c r="P79" t="str">
        <f t="shared" si="5"/>
        <v>Accrued salaries and wages</v>
      </c>
    </row>
    <row r="80" spans="2:16" ht="15" customHeight="1">
      <c r="B80" t="str">
        <f t="shared" si="0"/>
        <v>Detail</v>
      </c>
      <c r="C80" t="s">
        <v>82</v>
      </c>
      <c r="D80" s="4">
        <v>-89873.89</v>
      </c>
      <c r="E80" s="4">
        <v>-651218.64</v>
      </c>
      <c r="F80" t="s">
        <v>44</v>
      </c>
      <c r="G80" t="s">
        <v>75</v>
      </c>
      <c r="H80" t="s">
        <v>76</v>
      </c>
      <c r="I80">
        <v>0</v>
      </c>
      <c r="J80" t="s">
        <v>77</v>
      </c>
      <c r="K80" t="s">
        <v>83</v>
      </c>
      <c r="L80" t="str">
        <f t="shared" si="1"/>
        <v>Liabilities</v>
      </c>
      <c r="M80" t="str">
        <f t="shared" si="2"/>
        <v>Current Liabilities</v>
      </c>
      <c r="N80" t="str">
        <f t="shared" si="3"/>
        <v>Trade and other payables</v>
      </c>
      <c r="O80" t="str">
        <f t="shared" si="4"/>
        <v>Trade and other payables</v>
      </c>
      <c r="P80" t="str">
        <f t="shared" si="5"/>
        <v>Accrued expenses</v>
      </c>
    </row>
    <row r="81" spans="2:16" ht="15" customHeight="1">
      <c r="B81" t="str">
        <f t="shared" si="0"/>
        <v>Detail</v>
      </c>
      <c r="C81" t="s">
        <v>84</v>
      </c>
      <c r="D81" s="4">
        <v>-364908.63</v>
      </c>
      <c r="E81" s="4">
        <v>-364908.63</v>
      </c>
      <c r="F81" t="s">
        <v>44</v>
      </c>
      <c r="G81" t="s">
        <v>75</v>
      </c>
      <c r="H81" t="s">
        <v>76</v>
      </c>
      <c r="I81" t="s">
        <v>85</v>
      </c>
      <c r="J81" t="s">
        <v>86</v>
      </c>
      <c r="K81" t="s">
        <v>87</v>
      </c>
      <c r="L81" t="str">
        <f t="shared" si="1"/>
        <v>Liabilities</v>
      </c>
      <c r="M81" t="str">
        <f t="shared" si="2"/>
        <v>Current Liabilities</v>
      </c>
      <c r="N81" t="str">
        <f t="shared" si="3"/>
        <v>Provisions</v>
      </c>
      <c r="O81" t="str">
        <f t="shared" si="4"/>
        <v>Current - due at reporting date</v>
      </c>
      <c r="P81" t="str">
        <f t="shared" si="5"/>
        <v>Provision for long service leave</v>
      </c>
    </row>
    <row r="82" spans="2:16" ht="15" customHeight="1">
      <c r="B82" t="str">
        <f t="shared" si="0"/>
        <v>Detail</v>
      </c>
      <c r="C82" t="s">
        <v>88</v>
      </c>
      <c r="D82" s="4">
        <v>-410619.78</v>
      </c>
      <c r="E82" s="4">
        <v>-456298.16</v>
      </c>
      <c r="F82" t="s">
        <v>44</v>
      </c>
      <c r="G82" t="s">
        <v>75</v>
      </c>
      <c r="H82" t="s">
        <v>76</v>
      </c>
      <c r="I82" t="s">
        <v>85</v>
      </c>
      <c r="J82" t="s">
        <v>86</v>
      </c>
      <c r="K82" t="s">
        <v>89</v>
      </c>
      <c r="L82" t="str">
        <f t="shared" si="1"/>
        <v>Liabilities</v>
      </c>
      <c r="M82" t="str">
        <f t="shared" si="2"/>
        <v>Current Liabilities</v>
      </c>
      <c r="N82" t="str">
        <f t="shared" si="3"/>
        <v>Provisions</v>
      </c>
      <c r="O82" t="str">
        <f t="shared" si="4"/>
        <v>Current - due at reporting date</v>
      </c>
      <c r="P82" t="str">
        <f t="shared" si="5"/>
        <v>Provision for annual leave</v>
      </c>
    </row>
    <row r="83" spans="2:16" ht="15" customHeight="1">
      <c r="B83" t="str">
        <f t="shared" si="0"/>
        <v>Detail</v>
      </c>
      <c r="C83" t="s">
        <v>238</v>
      </c>
      <c r="D83" s="4">
        <v>-7595.16</v>
      </c>
      <c r="E83" s="4">
        <v>0</v>
      </c>
      <c r="F83" t="s">
        <v>44</v>
      </c>
      <c r="G83" t="s">
        <v>75</v>
      </c>
      <c r="H83" t="s">
        <v>76</v>
      </c>
      <c r="I83" t="s">
        <v>85</v>
      </c>
      <c r="J83" t="s">
        <v>86</v>
      </c>
      <c r="K83" t="s">
        <v>89</v>
      </c>
      <c r="L83" t="str">
        <f t="shared" si="1"/>
        <v>Liabilities</v>
      </c>
      <c r="M83" t="str">
        <f t="shared" si="2"/>
        <v>Current Liabilities</v>
      </c>
      <c r="N83" t="str">
        <f t="shared" si="3"/>
        <v>Provisions</v>
      </c>
      <c r="O83" t="str">
        <f t="shared" si="4"/>
        <v>Current - due at reporting date</v>
      </c>
      <c r="P83" t="str">
        <f t="shared" si="5"/>
        <v>Provision for annual leave</v>
      </c>
    </row>
    <row r="84" spans="2:16" ht="15" customHeight="1">
      <c r="B84" t="str">
        <f t="shared" si="0"/>
        <v>Detail</v>
      </c>
      <c r="C84" t="s">
        <v>239</v>
      </c>
      <c r="D84" s="4">
        <v>-6320.26</v>
      </c>
      <c r="E84" s="4">
        <v>0</v>
      </c>
      <c r="F84" t="s">
        <v>44</v>
      </c>
      <c r="G84" t="s">
        <v>75</v>
      </c>
      <c r="H84" t="s">
        <v>76</v>
      </c>
      <c r="I84" t="s">
        <v>85</v>
      </c>
      <c r="J84" t="s">
        <v>86</v>
      </c>
      <c r="K84" t="s">
        <v>89</v>
      </c>
      <c r="L84" t="str">
        <f t="shared" si="1"/>
        <v>Liabilities</v>
      </c>
      <c r="M84" t="str">
        <f t="shared" si="2"/>
        <v>Current Liabilities</v>
      </c>
      <c r="N84" t="str">
        <f t="shared" si="3"/>
        <v>Provisions</v>
      </c>
      <c r="O84" t="str">
        <f t="shared" si="4"/>
        <v>Current - due at reporting date</v>
      </c>
      <c r="P84" t="str">
        <f t="shared" si="5"/>
        <v>Provision for annual leave</v>
      </c>
    </row>
    <row r="85" spans="2:16" ht="15" customHeight="1">
      <c r="B85" t="str">
        <f t="shared" si="0"/>
        <v>Detail</v>
      </c>
      <c r="C85" t="s">
        <v>92</v>
      </c>
      <c r="D85" s="4">
        <v>0</v>
      </c>
      <c r="E85" s="4">
        <v>-19892</v>
      </c>
      <c r="F85" t="s">
        <v>44</v>
      </c>
      <c r="G85" t="s">
        <v>75</v>
      </c>
      <c r="H85" t="s">
        <v>76</v>
      </c>
      <c r="I85" t="s">
        <v>90</v>
      </c>
      <c r="J85" t="s">
        <v>60</v>
      </c>
      <c r="K85" t="s">
        <v>91</v>
      </c>
      <c r="L85" t="str">
        <f t="shared" si="1"/>
        <v>Liabilities</v>
      </c>
      <c r="M85" t="str">
        <f t="shared" si="2"/>
        <v>Current Liabilities</v>
      </c>
      <c r="N85" t="str">
        <f t="shared" si="3"/>
        <v>Other financial liabilities</v>
      </c>
      <c r="O85" t="str">
        <f t="shared" si="4"/>
        <v>Current</v>
      </c>
      <c r="P85" t="str">
        <f t="shared" si="5"/>
        <v>Fees received in advance</v>
      </c>
    </row>
    <row r="86" spans="2:16" ht="15" customHeight="1">
      <c r="B86" t="str">
        <f t="shared" si="0"/>
        <v>Detail</v>
      </c>
      <c r="C86" t="s">
        <v>782</v>
      </c>
      <c r="D86" s="4">
        <v>0</v>
      </c>
      <c r="E86" s="4">
        <v>-261061.78</v>
      </c>
      <c r="F86" t="s">
        <v>44</v>
      </c>
      <c r="G86" t="s">
        <v>75</v>
      </c>
      <c r="H86" t="s">
        <v>76</v>
      </c>
      <c r="I86" t="s">
        <v>90</v>
      </c>
      <c r="J86" t="s">
        <v>60</v>
      </c>
      <c r="K86" t="s">
        <v>91</v>
      </c>
      <c r="L86" t="str">
        <f t="shared" si="1"/>
        <v>Liabilities</v>
      </c>
      <c r="M86" t="str">
        <f t="shared" si="2"/>
        <v>Current Liabilities</v>
      </c>
      <c r="N86" t="str">
        <f t="shared" si="3"/>
        <v>Other financial liabilities</v>
      </c>
      <c r="O86" t="str">
        <f t="shared" si="4"/>
        <v>Current</v>
      </c>
      <c r="P86" t="str">
        <f t="shared" si="5"/>
        <v>Fees received in advance</v>
      </c>
    </row>
    <row r="87" spans="2:16" ht="15" customHeight="1">
      <c r="B87" t="str">
        <f t="shared" si="0"/>
        <v>Detail</v>
      </c>
      <c r="C87" t="s">
        <v>783</v>
      </c>
      <c r="D87" s="4">
        <v>-148252.5</v>
      </c>
      <c r="E87" s="4">
        <v>-14855.75</v>
      </c>
      <c r="F87" t="s">
        <v>44</v>
      </c>
      <c r="G87" t="s">
        <v>75</v>
      </c>
      <c r="H87" t="s">
        <v>76</v>
      </c>
      <c r="I87" t="s">
        <v>90</v>
      </c>
      <c r="J87" t="s">
        <v>60</v>
      </c>
      <c r="K87" t="s">
        <v>91</v>
      </c>
      <c r="L87" t="str">
        <f t="shared" si="1"/>
        <v>Liabilities</v>
      </c>
      <c r="M87" t="str">
        <f t="shared" si="2"/>
        <v>Current Liabilities</v>
      </c>
      <c r="N87" t="str">
        <f t="shared" si="3"/>
        <v>Other financial liabilities</v>
      </c>
      <c r="O87" t="str">
        <f t="shared" si="4"/>
        <v>Current</v>
      </c>
      <c r="P87" t="str">
        <f t="shared" si="5"/>
        <v>Fees received in advance</v>
      </c>
    </row>
    <row r="88" spans="2:16" ht="15" customHeight="1">
      <c r="B88" t="str">
        <f t="shared" si="0"/>
        <v>Detail</v>
      </c>
      <c r="C88" t="s">
        <v>784</v>
      </c>
      <c r="D88" s="4">
        <v>-120780</v>
      </c>
      <c r="E88" s="4">
        <v>-116820</v>
      </c>
      <c r="F88" t="s">
        <v>44</v>
      </c>
      <c r="G88" t="s">
        <v>75</v>
      </c>
      <c r="H88" t="s">
        <v>76</v>
      </c>
      <c r="I88" t="s">
        <v>90</v>
      </c>
      <c r="J88" t="s">
        <v>60</v>
      </c>
      <c r="K88" t="s">
        <v>91</v>
      </c>
      <c r="L88" t="str">
        <f t="shared" si="1"/>
        <v>Liabilities</v>
      </c>
      <c r="M88" t="str">
        <f t="shared" si="2"/>
        <v>Current Liabilities</v>
      </c>
      <c r="N88" t="str">
        <f t="shared" si="3"/>
        <v>Other financial liabilities</v>
      </c>
      <c r="O88" t="str">
        <f t="shared" si="4"/>
        <v>Current</v>
      </c>
      <c r="P88" t="str">
        <f t="shared" si="5"/>
        <v>Fees received in advance</v>
      </c>
    </row>
    <row r="89" spans="2:16" ht="15" customHeight="1">
      <c r="B89" t="str">
        <f t="shared" si="0"/>
        <v>Detail</v>
      </c>
      <c r="C89" t="s">
        <v>785</v>
      </c>
      <c r="D89" s="4">
        <v>-391345</v>
      </c>
      <c r="E89" s="4">
        <v>0</v>
      </c>
      <c r="F89" t="s">
        <v>44</v>
      </c>
      <c r="G89" t="s">
        <v>75</v>
      </c>
      <c r="H89" t="s">
        <v>76</v>
      </c>
      <c r="I89" t="s">
        <v>90</v>
      </c>
      <c r="J89" t="s">
        <v>60</v>
      </c>
      <c r="K89" t="s">
        <v>91</v>
      </c>
      <c r="L89" t="str">
        <f t="shared" si="1"/>
        <v>Liabilities</v>
      </c>
      <c r="M89" t="str">
        <f t="shared" si="2"/>
        <v>Current Liabilities</v>
      </c>
      <c r="N89" t="str">
        <f t="shared" si="3"/>
        <v>Other financial liabilities</v>
      </c>
      <c r="O89" t="str">
        <f t="shared" si="4"/>
        <v>Current</v>
      </c>
      <c r="P89" t="str">
        <f t="shared" si="5"/>
        <v>Fees received in advance</v>
      </c>
    </row>
    <row r="90" spans="2:16" ht="15" customHeight="1">
      <c r="B90" t="str">
        <f t="shared" si="0"/>
        <v>Detail</v>
      </c>
      <c r="C90" t="s">
        <v>786</v>
      </c>
      <c r="D90" s="4">
        <v>-537147.31</v>
      </c>
      <c r="E90" s="4">
        <v>0</v>
      </c>
      <c r="F90" t="s">
        <v>44</v>
      </c>
      <c r="G90" t="s">
        <v>75</v>
      </c>
      <c r="H90" t="s">
        <v>76</v>
      </c>
      <c r="I90" t="s">
        <v>90</v>
      </c>
      <c r="J90" t="s">
        <v>60</v>
      </c>
      <c r="K90" t="s">
        <v>91</v>
      </c>
      <c r="L90" t="str">
        <f t="shared" si="1"/>
        <v>Liabilities</v>
      </c>
      <c r="M90" t="str">
        <f t="shared" si="2"/>
        <v>Current Liabilities</v>
      </c>
      <c r="N90" t="str">
        <f t="shared" si="3"/>
        <v>Other financial liabilities</v>
      </c>
      <c r="O90" t="str">
        <f t="shared" si="4"/>
        <v>Current</v>
      </c>
      <c r="P90" t="str">
        <f t="shared" si="5"/>
        <v>Fees received in advance</v>
      </c>
    </row>
    <row r="91" spans="2:16" ht="15" customHeight="1">
      <c r="B91" t="str">
        <f t="shared" si="0"/>
        <v>Detail</v>
      </c>
      <c r="C91" t="s">
        <v>94</v>
      </c>
      <c r="D91" s="4">
        <v>-133204.7</v>
      </c>
      <c r="E91" s="4">
        <v>-76224.07</v>
      </c>
      <c r="F91" t="s">
        <v>44</v>
      </c>
      <c r="G91" t="s">
        <v>75</v>
      </c>
      <c r="H91" t="s">
        <v>93</v>
      </c>
      <c r="I91" t="s">
        <v>85</v>
      </c>
      <c r="J91" t="s">
        <v>95</v>
      </c>
      <c r="K91" t="s">
        <v>87</v>
      </c>
      <c r="L91" t="str">
        <f t="shared" si="1"/>
        <v>Liabilities</v>
      </c>
      <c r="M91" t="str">
        <f t="shared" si="2"/>
        <v>Non-Current Liabilities</v>
      </c>
      <c r="N91" t="str">
        <f t="shared" si="3"/>
        <v>Provisions</v>
      </c>
      <c r="O91" t="str">
        <f t="shared" si="4"/>
        <v>Non-current - not due at reporting date</v>
      </c>
      <c r="P91" t="str">
        <f t="shared" si="5"/>
        <v>Provision for long service leave</v>
      </c>
    </row>
    <row r="92" spans="2:16" ht="15" customHeight="1">
      <c r="B92" t="str">
        <f t="shared" si="0"/>
        <v>Detail</v>
      </c>
      <c r="C92" t="s">
        <v>241</v>
      </c>
      <c r="D92" s="4">
        <v>55972.58</v>
      </c>
      <c r="E92" s="4">
        <v>55972.58</v>
      </c>
      <c r="F92" t="s">
        <v>44</v>
      </c>
      <c r="G92">
        <v>0</v>
      </c>
      <c r="H92" t="s">
        <v>96</v>
      </c>
      <c r="I92">
        <v>0</v>
      </c>
      <c r="J92" t="s">
        <v>97</v>
      </c>
      <c r="K92" t="s">
        <v>98</v>
      </c>
      <c r="L92" t="str">
        <f t="shared" si="1"/>
        <v>Equity</v>
      </c>
      <c r="M92" t="str">
        <f t="shared" si="2"/>
        <v>Equity</v>
      </c>
      <c r="N92" t="str">
        <f t="shared" si="3"/>
        <v>Reserves and retained surplus</v>
      </c>
      <c r="O92" t="str">
        <f t="shared" si="4"/>
        <v>Reserves and retained surplus</v>
      </c>
      <c r="P92" t="str">
        <f t="shared" si="5"/>
        <v>Retained earnings at the beginning of the year</v>
      </c>
    </row>
    <row r="93" spans="2:16" ht="15" customHeight="1">
      <c r="B93" t="str">
        <f t="shared" si="0"/>
        <v>Detail</v>
      </c>
      <c r="C93" t="s">
        <v>99</v>
      </c>
      <c r="D93" s="4">
        <v>-5265775.68</v>
      </c>
      <c r="E93" s="4">
        <v>-4591737.04</v>
      </c>
      <c r="F93" t="s">
        <v>44</v>
      </c>
      <c r="G93">
        <v>0</v>
      </c>
      <c r="H93" t="s">
        <v>96</v>
      </c>
      <c r="I93">
        <v>0</v>
      </c>
      <c r="J93" t="s">
        <v>97</v>
      </c>
      <c r="K93" t="s">
        <v>98</v>
      </c>
      <c r="L93" t="str">
        <f t="shared" si="1"/>
        <v>Equity</v>
      </c>
      <c r="M93" t="str">
        <f t="shared" si="2"/>
        <v>Equity</v>
      </c>
      <c r="N93" t="str">
        <f t="shared" si="3"/>
        <v>Reserves and retained surplus</v>
      </c>
      <c r="O93" t="str">
        <f t="shared" si="4"/>
        <v>Reserves and retained surplus</v>
      </c>
      <c r="P93" t="str">
        <f t="shared" si="5"/>
        <v>Retained earnings at the beginning of the year</v>
      </c>
    </row>
    <row r="94" spans="2:16" ht="15" customHeight="1">
      <c r="B94" t="str">
        <f t="shared" si="0"/>
        <v>Detail</v>
      </c>
      <c r="C94" t="s">
        <v>787</v>
      </c>
      <c r="D94" s="4">
        <v>-1000000</v>
      </c>
      <c r="E94" s="4">
        <v>-1000000</v>
      </c>
      <c r="F94" t="s">
        <v>44</v>
      </c>
      <c r="G94">
        <v>0</v>
      </c>
      <c r="H94" t="s">
        <v>96</v>
      </c>
      <c r="I94">
        <v>0</v>
      </c>
      <c r="J94" t="s">
        <v>97</v>
      </c>
      <c r="K94" t="s">
        <v>98</v>
      </c>
      <c r="L94" t="str">
        <f t="shared" si="1"/>
        <v>Equity</v>
      </c>
      <c r="M94" t="str">
        <f t="shared" si="2"/>
        <v>Equity</v>
      </c>
      <c r="N94" t="str">
        <f t="shared" si="3"/>
        <v>Reserves and retained surplus</v>
      </c>
      <c r="O94" t="str">
        <f t="shared" si="4"/>
        <v>Reserves and retained surplus</v>
      </c>
      <c r="P94" t="str">
        <f t="shared" si="5"/>
        <v>Retained earnings at the beginning of the year</v>
      </c>
    </row>
    <row r="95" spans="2:16" ht="15" customHeight="1">
      <c r="B95" t="str">
        <f t="shared" si="0"/>
        <v>Detail</v>
      </c>
      <c r="C95" t="s">
        <v>788</v>
      </c>
      <c r="D95" s="4">
        <v>999999</v>
      </c>
      <c r="E95" s="4">
        <v>999999</v>
      </c>
      <c r="F95" t="s">
        <v>44</v>
      </c>
      <c r="G95">
        <v>0</v>
      </c>
      <c r="H95" t="s">
        <v>96</v>
      </c>
      <c r="I95">
        <v>0</v>
      </c>
      <c r="J95" t="s">
        <v>97</v>
      </c>
      <c r="K95" t="s">
        <v>98</v>
      </c>
      <c r="L95" t="str">
        <f t="shared" si="1"/>
        <v>Equity</v>
      </c>
      <c r="M95" t="str">
        <f t="shared" si="2"/>
        <v>Equity</v>
      </c>
      <c r="N95" t="str">
        <f t="shared" si="3"/>
        <v>Reserves and retained surplus</v>
      </c>
      <c r="O95" t="str">
        <f t="shared" si="4"/>
        <v>Reserves and retained surplus</v>
      </c>
      <c r="P95" t="str">
        <f t="shared" si="5"/>
        <v>Retained earnings at the beginning of the year</v>
      </c>
    </row>
    <row r="96" spans="2:16" ht="15" customHeight="1">
      <c r="B96" t="str">
        <f t="shared" si="0"/>
        <v>Detail</v>
      </c>
      <c r="C96" t="s">
        <v>242</v>
      </c>
      <c r="D96" s="4">
        <v>-5347106.86</v>
      </c>
      <c r="E96" s="4">
        <v>-8091048.35</v>
      </c>
      <c r="F96" t="s">
        <v>49</v>
      </c>
      <c r="G96" t="s">
        <v>100</v>
      </c>
      <c r="H96">
        <v>0</v>
      </c>
      <c r="I96" t="s">
        <v>101</v>
      </c>
      <c r="J96" t="s">
        <v>102</v>
      </c>
      <c r="K96" t="s">
        <v>243</v>
      </c>
      <c r="L96" t="str">
        <f t="shared" si="1"/>
        <v>Income from continuing operations</v>
      </c>
      <c r="M96" t="str">
        <f t="shared" si="2"/>
        <v>Fees and charges</v>
      </c>
      <c r="N96" t="str">
        <f t="shared" si="3"/>
        <v>Fees and charges</v>
      </c>
      <c r="O96" t="str">
        <f t="shared" si="4"/>
        <v>Course fees and charges</v>
      </c>
      <c r="P96" t="str">
        <f t="shared" si="5"/>
        <v>Continuing education</v>
      </c>
    </row>
    <row r="97" spans="2:16" ht="15" customHeight="1">
      <c r="B97" t="str">
        <f t="shared" si="0"/>
        <v>Detail</v>
      </c>
      <c r="C97" t="s">
        <v>247</v>
      </c>
      <c r="D97" s="4">
        <v>-2195800</v>
      </c>
      <c r="E97" s="4">
        <v>-3444064</v>
      </c>
      <c r="F97" t="s">
        <v>49</v>
      </c>
      <c r="G97" t="s">
        <v>100</v>
      </c>
      <c r="H97">
        <v>0</v>
      </c>
      <c r="I97" t="s">
        <v>101</v>
      </c>
      <c r="J97" t="s">
        <v>103</v>
      </c>
      <c r="K97" t="s">
        <v>104</v>
      </c>
      <c r="L97" t="str">
        <f t="shared" si="1"/>
        <v>Income from continuing operations</v>
      </c>
      <c r="M97" t="str">
        <f t="shared" si="2"/>
        <v>Fees and charges</v>
      </c>
      <c r="N97" t="str">
        <f t="shared" si="3"/>
        <v>Fees and charges</v>
      </c>
      <c r="O97" t="str">
        <f t="shared" si="4"/>
        <v>Non-course fees and charges</v>
      </c>
      <c r="P97" t="str">
        <f t="shared" si="5"/>
        <v>Other</v>
      </c>
    </row>
    <row r="98" spans="2:16" ht="15" customHeight="1">
      <c r="B98" t="str">
        <f t="shared" si="0"/>
        <v>Detail</v>
      </c>
      <c r="C98" t="s">
        <v>545</v>
      </c>
      <c r="D98" s="4">
        <v>-25</v>
      </c>
      <c r="E98" s="4">
        <v>0</v>
      </c>
      <c r="F98" t="s">
        <v>49</v>
      </c>
      <c r="G98" t="s">
        <v>100</v>
      </c>
      <c r="H98">
        <v>0</v>
      </c>
      <c r="I98" t="s">
        <v>101</v>
      </c>
      <c r="J98" t="s">
        <v>103</v>
      </c>
      <c r="K98" t="s">
        <v>104</v>
      </c>
      <c r="L98" t="str">
        <f t="shared" si="1"/>
        <v>Income from continuing operations</v>
      </c>
      <c r="M98" t="str">
        <f t="shared" si="2"/>
        <v>Fees and charges</v>
      </c>
      <c r="N98" t="str">
        <f t="shared" si="3"/>
        <v>Fees and charges</v>
      </c>
      <c r="O98" t="str">
        <f t="shared" si="4"/>
        <v>Non-course fees and charges</v>
      </c>
      <c r="P98" t="str">
        <f t="shared" si="5"/>
        <v>Other</v>
      </c>
    </row>
    <row r="99" spans="2:16" ht="15" customHeight="1">
      <c r="B99" t="str">
        <f t="shared" si="0"/>
        <v>Detail</v>
      </c>
      <c r="C99" t="s">
        <v>248</v>
      </c>
      <c r="D99" s="4">
        <v>-833611.46</v>
      </c>
      <c r="E99" s="4">
        <v>-693428</v>
      </c>
      <c r="F99" t="s">
        <v>49</v>
      </c>
      <c r="G99" t="s">
        <v>100</v>
      </c>
      <c r="H99">
        <v>0</v>
      </c>
      <c r="I99" t="s">
        <v>101</v>
      </c>
      <c r="J99" t="s">
        <v>103</v>
      </c>
      <c r="K99" t="s">
        <v>104</v>
      </c>
      <c r="L99" t="str">
        <f t="shared" si="1"/>
        <v>Income from continuing operations</v>
      </c>
      <c r="M99" t="str">
        <f t="shared" si="2"/>
        <v>Fees and charges</v>
      </c>
      <c r="N99" t="str">
        <f t="shared" si="3"/>
        <v>Fees and charges</v>
      </c>
      <c r="O99" t="str">
        <f t="shared" si="4"/>
        <v>Non-course fees and charges</v>
      </c>
      <c r="P99" t="str">
        <f t="shared" si="5"/>
        <v>Other</v>
      </c>
    </row>
    <row r="100" spans="2:16" ht="15" customHeight="1">
      <c r="B100" t="str">
        <f t="shared" si="0"/>
        <v>Detail</v>
      </c>
      <c r="C100" t="s">
        <v>546</v>
      </c>
      <c r="D100" s="4">
        <v>1023</v>
      </c>
      <c r="E100" s="4">
        <v>0</v>
      </c>
      <c r="F100" t="s">
        <v>49</v>
      </c>
      <c r="G100" t="s">
        <v>100</v>
      </c>
      <c r="H100">
        <v>0</v>
      </c>
      <c r="I100" t="s">
        <v>101</v>
      </c>
      <c r="J100" t="s">
        <v>103</v>
      </c>
      <c r="K100" t="s">
        <v>104</v>
      </c>
      <c r="L100" t="str">
        <f t="shared" si="1"/>
        <v>Income from continuing operations</v>
      </c>
      <c r="M100" t="str">
        <f t="shared" si="2"/>
        <v>Fees and charges</v>
      </c>
      <c r="N100" t="str">
        <f t="shared" si="3"/>
        <v>Fees and charges</v>
      </c>
      <c r="O100" t="str">
        <f t="shared" si="4"/>
        <v>Non-course fees and charges</v>
      </c>
      <c r="P100" t="str">
        <f t="shared" si="5"/>
        <v>Other</v>
      </c>
    </row>
    <row r="101" spans="2:16" ht="15" customHeight="1">
      <c r="B101" t="str">
        <f t="shared" si="0"/>
        <v>Detail</v>
      </c>
      <c r="C101" t="s">
        <v>789</v>
      </c>
      <c r="D101" s="4">
        <v>-200</v>
      </c>
      <c r="E101" s="4">
        <v>0</v>
      </c>
      <c r="F101" t="s">
        <v>49</v>
      </c>
      <c r="G101" t="s">
        <v>100</v>
      </c>
      <c r="H101">
        <v>0</v>
      </c>
      <c r="I101" t="s">
        <v>101</v>
      </c>
      <c r="J101" t="s">
        <v>103</v>
      </c>
      <c r="K101" t="s">
        <v>104</v>
      </c>
      <c r="L101" t="str">
        <f t="shared" si="1"/>
        <v>Income from continuing operations</v>
      </c>
      <c r="M101" t="str">
        <f t="shared" si="2"/>
        <v>Fees and charges</v>
      </c>
      <c r="N101" t="str">
        <f t="shared" si="3"/>
        <v>Fees and charges</v>
      </c>
      <c r="O101" t="str">
        <f t="shared" si="4"/>
        <v>Non-course fees and charges</v>
      </c>
      <c r="P101" t="str">
        <f t="shared" si="5"/>
        <v>Other</v>
      </c>
    </row>
    <row r="102" spans="2:16" ht="15" customHeight="1">
      <c r="B102" t="str">
        <f t="shared" si="0"/>
        <v>Detail</v>
      </c>
      <c r="C102" t="s">
        <v>105</v>
      </c>
      <c r="D102" s="4">
        <v>-0.56</v>
      </c>
      <c r="E102" s="4">
        <v>-296.36</v>
      </c>
      <c r="F102" t="s">
        <v>49</v>
      </c>
      <c r="G102" t="s">
        <v>100</v>
      </c>
      <c r="H102" t="s">
        <v>231</v>
      </c>
      <c r="I102" t="s">
        <v>106</v>
      </c>
      <c r="J102" t="s">
        <v>107</v>
      </c>
      <c r="K102" t="s">
        <v>108</v>
      </c>
      <c r="L102" t="str">
        <f t="shared" si="1"/>
        <v>Income from continuing operations</v>
      </c>
      <c r="M102" t="str">
        <f t="shared" si="2"/>
        <v>Investment revenue</v>
      </c>
      <c r="N102" t="str">
        <f t="shared" si="3"/>
        <v>Investment revenue and income</v>
      </c>
      <c r="O102" t="str">
        <f t="shared" si="4"/>
        <v>Investment Revenue</v>
      </c>
      <c r="P102" t="str">
        <f t="shared" si="5"/>
        <v>Bank account interest</v>
      </c>
    </row>
    <row r="103" spans="2:16" ht="15" customHeight="1">
      <c r="B103" t="str">
        <f t="shared" si="0"/>
        <v>Detail</v>
      </c>
      <c r="C103" t="s">
        <v>249</v>
      </c>
      <c r="D103" s="4">
        <v>-124764.24</v>
      </c>
      <c r="E103" s="4">
        <v>-240142.99</v>
      </c>
      <c r="F103" t="s">
        <v>49</v>
      </c>
      <c r="G103" t="s">
        <v>100</v>
      </c>
      <c r="H103" t="s">
        <v>231</v>
      </c>
      <c r="I103" t="s">
        <v>106</v>
      </c>
      <c r="J103" t="s">
        <v>107</v>
      </c>
      <c r="K103" t="s">
        <v>250</v>
      </c>
      <c r="L103" t="str">
        <f t="shared" si="1"/>
        <v>Income from continuing operations</v>
      </c>
      <c r="M103" t="str">
        <f t="shared" si="2"/>
        <v>Investment revenue</v>
      </c>
      <c r="N103" t="str">
        <f t="shared" si="3"/>
        <v>Investment revenue and income</v>
      </c>
      <c r="O103" t="str">
        <f t="shared" si="4"/>
        <v>Investment Revenue</v>
      </c>
      <c r="P103" t="str">
        <f t="shared" si="5"/>
        <v>Bank bill interest</v>
      </c>
    </row>
    <row r="104" spans="2:16" ht="15" customHeight="1">
      <c r="B104" t="str">
        <f t="shared" si="0"/>
        <v>Detail</v>
      </c>
      <c r="C104" t="s">
        <v>251</v>
      </c>
      <c r="D104" s="4">
        <v>-16000.55</v>
      </c>
      <c r="E104" s="4">
        <v>-14177.24</v>
      </c>
      <c r="F104" t="s">
        <v>49</v>
      </c>
      <c r="G104" t="s">
        <v>100</v>
      </c>
      <c r="H104" t="s">
        <v>231</v>
      </c>
      <c r="I104" t="s">
        <v>106</v>
      </c>
      <c r="J104" t="s">
        <v>107</v>
      </c>
      <c r="K104" t="s">
        <v>252</v>
      </c>
      <c r="L104" t="str">
        <f t="shared" si="1"/>
        <v>Income from continuing operations</v>
      </c>
      <c r="M104" t="str">
        <f t="shared" si="2"/>
        <v>Investment revenue</v>
      </c>
      <c r="N104" t="str">
        <f t="shared" si="3"/>
        <v>Investment revenue and income</v>
      </c>
      <c r="O104" t="str">
        <f t="shared" si="4"/>
        <v>Investment Revenue</v>
      </c>
      <c r="P104" t="str">
        <f t="shared" si="5"/>
        <v>Call account interest</v>
      </c>
    </row>
    <row r="105" spans="2:16" ht="15" customHeight="1">
      <c r="B105" t="str">
        <f t="shared" si="0"/>
        <v>Detail</v>
      </c>
      <c r="C105" t="s">
        <v>253</v>
      </c>
      <c r="D105" s="4">
        <v>0</v>
      </c>
      <c r="E105" s="4">
        <v>-9800</v>
      </c>
      <c r="F105" t="s">
        <v>49</v>
      </c>
      <c r="G105" t="s">
        <v>100</v>
      </c>
      <c r="H105">
        <v>0</v>
      </c>
      <c r="I105">
        <v>0</v>
      </c>
      <c r="J105" t="s">
        <v>109</v>
      </c>
      <c r="K105" t="s">
        <v>254</v>
      </c>
      <c r="L105" t="str">
        <f t="shared" si="1"/>
        <v>Income from continuing operations</v>
      </c>
      <c r="M105" t="str">
        <f t="shared" si="2"/>
        <v>Other income</v>
      </c>
      <c r="N105" t="str">
        <f t="shared" si="3"/>
        <v>Other income</v>
      </c>
      <c r="O105" t="str">
        <f t="shared" si="4"/>
        <v>Other income</v>
      </c>
      <c r="P105" t="str">
        <f t="shared" si="5"/>
        <v>Travel and travel related recoveries</v>
      </c>
    </row>
    <row r="106" spans="2:16" ht="15" customHeight="1">
      <c r="B106" t="str">
        <f t="shared" si="0"/>
        <v>Detail</v>
      </c>
      <c r="C106" t="s">
        <v>255</v>
      </c>
      <c r="D106" s="4">
        <v>-22995.93</v>
      </c>
      <c r="E106" s="4">
        <v>-10686.57</v>
      </c>
      <c r="F106" t="s">
        <v>49</v>
      </c>
      <c r="G106" t="s">
        <v>100</v>
      </c>
      <c r="H106">
        <v>0</v>
      </c>
      <c r="I106">
        <v>0</v>
      </c>
      <c r="J106" t="s">
        <v>109</v>
      </c>
      <c r="K106" t="s">
        <v>256</v>
      </c>
      <c r="L106" t="str">
        <f t="shared" si="1"/>
        <v>Income from continuing operations</v>
      </c>
      <c r="M106" t="str">
        <f t="shared" si="2"/>
        <v>Other income</v>
      </c>
      <c r="N106" t="str">
        <f t="shared" si="3"/>
        <v>Other income</v>
      </c>
      <c r="O106" t="str">
        <f t="shared" si="4"/>
        <v>Other income</v>
      </c>
      <c r="P106" t="str">
        <f t="shared" si="5"/>
        <v>Administrative charges</v>
      </c>
    </row>
    <row r="107" spans="2:16" ht="15" customHeight="1">
      <c r="B107" t="str">
        <f t="shared" si="0"/>
        <v>Detail</v>
      </c>
      <c r="C107" t="s">
        <v>110</v>
      </c>
      <c r="D107" s="4">
        <v>-44972.42</v>
      </c>
      <c r="E107" s="4">
        <v>-227034.29</v>
      </c>
      <c r="F107" t="s">
        <v>49</v>
      </c>
      <c r="G107" t="s">
        <v>100</v>
      </c>
      <c r="H107">
        <v>0</v>
      </c>
      <c r="I107">
        <v>0</v>
      </c>
      <c r="J107" t="s">
        <v>109</v>
      </c>
      <c r="K107" t="s">
        <v>111</v>
      </c>
      <c r="L107" t="str">
        <f t="shared" si="1"/>
        <v>Income from continuing operations</v>
      </c>
      <c r="M107" t="str">
        <f t="shared" si="2"/>
        <v>Other income</v>
      </c>
      <c r="N107" t="str">
        <f t="shared" si="3"/>
        <v>Other income</v>
      </c>
      <c r="O107" t="str">
        <f t="shared" si="4"/>
        <v>Other income</v>
      </c>
      <c r="P107" t="str">
        <f t="shared" si="5"/>
        <v>Miscellaneous</v>
      </c>
    </row>
    <row r="108" spans="2:16" ht="15" customHeight="1">
      <c r="B108" t="str">
        <f t="shared" si="0"/>
        <v>Detail</v>
      </c>
      <c r="C108" t="s">
        <v>258</v>
      </c>
      <c r="D108" s="4">
        <v>0</v>
      </c>
      <c r="E108" s="4">
        <v>-320</v>
      </c>
      <c r="F108" t="s">
        <v>49</v>
      </c>
      <c r="G108" t="s">
        <v>100</v>
      </c>
      <c r="H108">
        <v>0</v>
      </c>
      <c r="I108">
        <v>0</v>
      </c>
      <c r="J108" t="s">
        <v>109</v>
      </c>
      <c r="K108" t="s">
        <v>111</v>
      </c>
      <c r="L108" t="str">
        <f t="shared" si="1"/>
        <v>Income from continuing operations</v>
      </c>
      <c r="M108" t="str">
        <f t="shared" si="2"/>
        <v>Other income</v>
      </c>
      <c r="N108" t="str">
        <f t="shared" si="3"/>
        <v>Other income</v>
      </c>
      <c r="O108" t="str">
        <f t="shared" si="4"/>
        <v>Other income</v>
      </c>
      <c r="P108" t="str">
        <f t="shared" si="5"/>
        <v>Miscellaneous</v>
      </c>
    </row>
    <row r="109" spans="2:16" ht="15" customHeight="1">
      <c r="B109" t="str">
        <f t="shared" si="0"/>
        <v>Detail</v>
      </c>
      <c r="C109" t="s">
        <v>587</v>
      </c>
      <c r="D109" s="4">
        <v>-1861.31</v>
      </c>
      <c r="E109" s="4">
        <v>0</v>
      </c>
      <c r="F109" t="s">
        <v>49</v>
      </c>
      <c r="G109" t="s">
        <v>100</v>
      </c>
      <c r="H109">
        <v>0</v>
      </c>
      <c r="I109">
        <v>0</v>
      </c>
      <c r="J109" t="s">
        <v>109</v>
      </c>
      <c r="K109" t="s">
        <v>111</v>
      </c>
      <c r="L109" t="str">
        <f t="shared" si="1"/>
        <v>Income from continuing operations</v>
      </c>
      <c r="M109" t="str">
        <f t="shared" si="2"/>
        <v>Other income</v>
      </c>
      <c r="N109" t="str">
        <f t="shared" si="3"/>
        <v>Other income</v>
      </c>
      <c r="O109" t="str">
        <f t="shared" si="4"/>
        <v>Other income</v>
      </c>
      <c r="P109" t="str">
        <f t="shared" si="5"/>
        <v>Miscellaneous</v>
      </c>
    </row>
    <row r="110" spans="2:16" ht="15" customHeight="1">
      <c r="B110" t="str">
        <f t="shared" si="0"/>
        <v>Detail</v>
      </c>
      <c r="C110" t="s">
        <v>259</v>
      </c>
      <c r="D110" s="4">
        <v>0</v>
      </c>
      <c r="E110" s="4">
        <v>-8.48</v>
      </c>
      <c r="F110" t="s">
        <v>49</v>
      </c>
      <c r="G110" t="s">
        <v>100</v>
      </c>
      <c r="H110">
        <v>0</v>
      </c>
      <c r="I110">
        <v>0</v>
      </c>
      <c r="J110" t="s">
        <v>109</v>
      </c>
      <c r="K110" t="s">
        <v>111</v>
      </c>
      <c r="L110" t="str">
        <f t="shared" si="1"/>
        <v>Income from continuing operations</v>
      </c>
      <c r="M110" t="str">
        <f t="shared" si="2"/>
        <v>Other income</v>
      </c>
      <c r="N110" t="str">
        <f t="shared" si="3"/>
        <v>Other income</v>
      </c>
      <c r="O110" t="str">
        <f t="shared" si="4"/>
        <v>Other income</v>
      </c>
      <c r="P110" t="str">
        <f t="shared" si="5"/>
        <v>Miscellaneous</v>
      </c>
    </row>
    <row r="111" spans="2:16" ht="15" customHeight="1">
      <c r="B111" t="str">
        <f t="shared" si="0"/>
        <v>Detail</v>
      </c>
      <c r="C111" t="s">
        <v>261</v>
      </c>
      <c r="D111" s="4">
        <v>-40</v>
      </c>
      <c r="E111" s="4">
        <v>40</v>
      </c>
      <c r="F111" t="s">
        <v>49</v>
      </c>
      <c r="G111" t="s">
        <v>100</v>
      </c>
      <c r="H111">
        <v>0</v>
      </c>
      <c r="I111">
        <v>0</v>
      </c>
      <c r="J111" t="s">
        <v>109</v>
      </c>
      <c r="K111" t="s">
        <v>111</v>
      </c>
      <c r="L111" t="str">
        <f t="shared" si="1"/>
        <v>Income from continuing operations</v>
      </c>
      <c r="M111" t="str">
        <f t="shared" si="2"/>
        <v>Other income</v>
      </c>
      <c r="N111" t="str">
        <f t="shared" si="3"/>
        <v>Other income</v>
      </c>
      <c r="O111" t="str">
        <f t="shared" si="4"/>
        <v>Other income</v>
      </c>
      <c r="P111" t="str">
        <f t="shared" si="5"/>
        <v>Miscellaneous</v>
      </c>
    </row>
    <row r="112" spans="2:16" ht="15" customHeight="1">
      <c r="B112" t="str">
        <f t="shared" si="0"/>
        <v>Detail</v>
      </c>
      <c r="C112" t="s">
        <v>598</v>
      </c>
      <c r="D112" s="4">
        <v>-167816.5</v>
      </c>
      <c r="E112" s="4">
        <v>0</v>
      </c>
      <c r="F112" t="s">
        <v>49</v>
      </c>
      <c r="G112" t="s">
        <v>100</v>
      </c>
      <c r="H112">
        <v>0</v>
      </c>
      <c r="I112">
        <v>0</v>
      </c>
      <c r="J112" t="s">
        <v>109</v>
      </c>
      <c r="K112" t="s">
        <v>597</v>
      </c>
      <c r="L112" t="str">
        <f t="shared" si="1"/>
        <v>Income from continuing operations</v>
      </c>
      <c r="M112" t="str">
        <f t="shared" si="2"/>
        <v>Other income</v>
      </c>
      <c r="N112" t="str">
        <f t="shared" si="3"/>
        <v>Other income</v>
      </c>
      <c r="O112" t="str">
        <f t="shared" si="4"/>
        <v>Other income</v>
      </c>
      <c r="P112" t="str">
        <f t="shared" si="5"/>
        <v>Salaries and cost recovery services</v>
      </c>
    </row>
    <row r="113" spans="2:16" ht="15" customHeight="1">
      <c r="B113" t="str">
        <f t="shared" si="0"/>
        <v>Detail</v>
      </c>
      <c r="C113" t="s">
        <v>262</v>
      </c>
      <c r="D113" s="4">
        <v>-31363.67</v>
      </c>
      <c r="E113" s="4">
        <v>-58252.06</v>
      </c>
      <c r="F113" t="s">
        <v>49</v>
      </c>
      <c r="G113" t="s">
        <v>100</v>
      </c>
      <c r="H113">
        <v>0</v>
      </c>
      <c r="I113">
        <v>0</v>
      </c>
      <c r="J113" t="s">
        <v>109</v>
      </c>
      <c r="K113" t="s">
        <v>113</v>
      </c>
      <c r="L113" t="str">
        <f t="shared" si="1"/>
        <v>Income from continuing operations</v>
      </c>
      <c r="M113" t="str">
        <f t="shared" si="2"/>
        <v>Other income</v>
      </c>
      <c r="N113" t="str">
        <f t="shared" si="3"/>
        <v>Other income</v>
      </c>
      <c r="O113" t="str">
        <f t="shared" si="4"/>
        <v>Other income</v>
      </c>
      <c r="P113" t="str">
        <f t="shared" si="5"/>
        <v>Sales and service income/publications</v>
      </c>
    </row>
    <row r="114" spans="2:16" ht="15" customHeight="1">
      <c r="B114" t="str">
        <f t="shared" si="0"/>
        <v>Detail</v>
      </c>
      <c r="C114" t="s">
        <v>263</v>
      </c>
      <c r="D114" s="4">
        <v>0</v>
      </c>
      <c r="E114" s="4">
        <v>-98.13</v>
      </c>
      <c r="F114" t="s">
        <v>49</v>
      </c>
      <c r="G114" t="s">
        <v>100</v>
      </c>
      <c r="H114">
        <v>0</v>
      </c>
      <c r="I114">
        <v>0</v>
      </c>
      <c r="J114" t="s">
        <v>109</v>
      </c>
      <c r="K114" t="s">
        <v>113</v>
      </c>
      <c r="L114" t="str">
        <f t="shared" si="1"/>
        <v>Income from continuing operations</v>
      </c>
      <c r="M114" t="str">
        <f t="shared" si="2"/>
        <v>Other income</v>
      </c>
      <c r="N114" t="str">
        <f t="shared" si="3"/>
        <v>Other income</v>
      </c>
      <c r="O114" t="str">
        <f t="shared" si="4"/>
        <v>Other income</v>
      </c>
      <c r="P114" t="str">
        <f t="shared" si="5"/>
        <v>Sales and service income/publications</v>
      </c>
    </row>
    <row r="115" spans="2:16" ht="15" customHeight="1">
      <c r="B115" t="str">
        <f aca="true" t="shared" si="6" ref="B115:B178">IF(ISBLANK(C115),"Header","Detail")</f>
        <v>Detail</v>
      </c>
      <c r="C115" t="s">
        <v>114</v>
      </c>
      <c r="D115" s="4">
        <v>0</v>
      </c>
      <c r="E115" s="4">
        <v>-2000</v>
      </c>
      <c r="F115" t="s">
        <v>49</v>
      </c>
      <c r="G115" t="s">
        <v>100</v>
      </c>
      <c r="H115">
        <v>0</v>
      </c>
      <c r="I115">
        <v>0</v>
      </c>
      <c r="J115" t="s">
        <v>109</v>
      </c>
      <c r="K115" t="s">
        <v>113</v>
      </c>
      <c r="L115" t="str">
        <f aca="true" t="shared" si="7" ref="L115:L178">IF(G115=0,M115,G115)</f>
        <v>Income from continuing operations</v>
      </c>
      <c r="M115" t="str">
        <f aca="true" t="shared" si="8" ref="M115:M178">IF(H115=0,N115,H115)</f>
        <v>Other income</v>
      </c>
      <c r="N115" t="str">
        <f aca="true" t="shared" si="9" ref="N115:N178">IF(I115=0,O115,I115)</f>
        <v>Other income</v>
      </c>
      <c r="O115" t="str">
        <f aca="true" t="shared" si="10" ref="O115:O178">IF(J115=0,P115,J115)</f>
        <v>Other income</v>
      </c>
      <c r="P115" t="str">
        <f aca="true" t="shared" si="11" ref="P115:P178">+K115</f>
        <v>Sales and service income/publications</v>
      </c>
    </row>
    <row r="116" spans="2:16" ht="15" customHeight="1">
      <c r="B116" t="str">
        <f t="shared" si="6"/>
        <v>Detail</v>
      </c>
      <c r="C116" t="s">
        <v>115</v>
      </c>
      <c r="D116" s="4">
        <v>-2611.77</v>
      </c>
      <c r="E116" s="4">
        <v>-6281.16</v>
      </c>
      <c r="F116" t="s">
        <v>49</v>
      </c>
      <c r="G116" t="s">
        <v>100</v>
      </c>
      <c r="H116">
        <v>0</v>
      </c>
      <c r="I116">
        <v>0</v>
      </c>
      <c r="J116" t="s">
        <v>109</v>
      </c>
      <c r="K116" t="s">
        <v>116</v>
      </c>
      <c r="L116" t="str">
        <f t="shared" si="7"/>
        <v>Income from continuing operations</v>
      </c>
      <c r="M116" t="str">
        <f t="shared" si="8"/>
        <v>Other income</v>
      </c>
      <c r="N116" t="str">
        <f t="shared" si="9"/>
        <v>Other income</v>
      </c>
      <c r="O116" t="str">
        <f t="shared" si="10"/>
        <v>Other income</v>
      </c>
      <c r="P116" t="str">
        <f t="shared" si="11"/>
        <v>Insurance recoveries</v>
      </c>
    </row>
    <row r="117" spans="2:16" ht="15" customHeight="1">
      <c r="B117" t="str">
        <f t="shared" si="6"/>
        <v>Detail</v>
      </c>
      <c r="C117" t="s">
        <v>265</v>
      </c>
      <c r="D117" s="4">
        <v>-1970.46</v>
      </c>
      <c r="E117" s="4">
        <v>-54027.62</v>
      </c>
      <c r="F117" t="s">
        <v>49</v>
      </c>
      <c r="G117" t="s">
        <v>100</v>
      </c>
      <c r="H117">
        <v>0</v>
      </c>
      <c r="I117">
        <v>0</v>
      </c>
      <c r="J117" t="s">
        <v>109</v>
      </c>
      <c r="K117" t="s">
        <v>264</v>
      </c>
      <c r="L117" t="str">
        <f t="shared" si="7"/>
        <v>Income from continuing operations</v>
      </c>
      <c r="M117" t="str">
        <f t="shared" si="8"/>
        <v>Other income</v>
      </c>
      <c r="N117" t="str">
        <f t="shared" si="9"/>
        <v>Other income</v>
      </c>
      <c r="O117" t="str">
        <f t="shared" si="10"/>
        <v>Other income</v>
      </c>
      <c r="P117" t="str">
        <f t="shared" si="11"/>
        <v>Inter-entity charges</v>
      </c>
    </row>
    <row r="118" spans="2:16" ht="15" customHeight="1">
      <c r="B118" t="str">
        <f t="shared" si="6"/>
        <v>Detail</v>
      </c>
      <c r="C118" t="s">
        <v>266</v>
      </c>
      <c r="D118" s="4">
        <v>-8272</v>
      </c>
      <c r="E118" s="4">
        <v>-100320.69</v>
      </c>
      <c r="F118" t="s">
        <v>49</v>
      </c>
      <c r="G118" t="s">
        <v>100</v>
      </c>
      <c r="H118">
        <v>0</v>
      </c>
      <c r="I118">
        <v>0</v>
      </c>
      <c r="J118" t="s">
        <v>109</v>
      </c>
      <c r="K118" t="s">
        <v>264</v>
      </c>
      <c r="L118" t="str">
        <f t="shared" si="7"/>
        <v>Income from continuing operations</v>
      </c>
      <c r="M118" t="str">
        <f t="shared" si="8"/>
        <v>Other income</v>
      </c>
      <c r="N118" t="str">
        <f t="shared" si="9"/>
        <v>Other income</v>
      </c>
      <c r="O118" t="str">
        <f t="shared" si="10"/>
        <v>Other income</v>
      </c>
      <c r="P118" t="str">
        <f t="shared" si="11"/>
        <v>Inter-entity charges</v>
      </c>
    </row>
    <row r="119" spans="2:16" ht="15" customHeight="1">
      <c r="B119" t="str">
        <f t="shared" si="6"/>
        <v>Detail</v>
      </c>
      <c r="C119" t="s">
        <v>119</v>
      </c>
      <c r="D119" s="4">
        <v>0</v>
      </c>
      <c r="E119" s="4">
        <v>166.28</v>
      </c>
      <c r="F119" t="s">
        <v>49</v>
      </c>
      <c r="G119" t="s">
        <v>100</v>
      </c>
      <c r="H119">
        <v>0</v>
      </c>
      <c r="I119">
        <v>0</v>
      </c>
      <c r="J119" t="s">
        <v>117</v>
      </c>
      <c r="K119" t="s">
        <v>118</v>
      </c>
      <c r="L119" t="str">
        <f t="shared" si="7"/>
        <v>Income from continuing operations</v>
      </c>
      <c r="M119" t="str">
        <f t="shared" si="8"/>
        <v>Gains on disposal of assets</v>
      </c>
      <c r="N119" t="str">
        <f t="shared" si="9"/>
        <v>Gains on disposal of assets</v>
      </c>
      <c r="O119" t="str">
        <f t="shared" si="10"/>
        <v>Gains on disposal of assets</v>
      </c>
      <c r="P119" t="str">
        <f t="shared" si="11"/>
        <v>Net gain on disposal of property, plant and equipment</v>
      </c>
    </row>
    <row r="120" spans="2:16" ht="15" customHeight="1">
      <c r="B120" t="str">
        <f t="shared" si="6"/>
        <v>Detail</v>
      </c>
      <c r="C120" t="s">
        <v>267</v>
      </c>
      <c r="D120" s="4">
        <v>1173364.32</v>
      </c>
      <c r="E120" s="4">
        <v>1853064.59</v>
      </c>
      <c r="F120" t="s">
        <v>49</v>
      </c>
      <c r="G120" t="s">
        <v>120</v>
      </c>
      <c r="H120">
        <v>0</v>
      </c>
      <c r="I120" t="s">
        <v>121</v>
      </c>
      <c r="J120" t="s">
        <v>122</v>
      </c>
      <c r="K120" t="s">
        <v>123</v>
      </c>
      <c r="L120" t="str">
        <f t="shared" si="7"/>
        <v>Expenses from continuing operations</v>
      </c>
      <c r="M120" t="str">
        <f t="shared" si="8"/>
        <v>Employee related expenses</v>
      </c>
      <c r="N120" t="str">
        <f t="shared" si="9"/>
        <v>Employee related expenses</v>
      </c>
      <c r="O120" t="str">
        <f t="shared" si="10"/>
        <v>Academic</v>
      </c>
      <c r="P120" t="str">
        <f t="shared" si="11"/>
        <v>Salaries</v>
      </c>
    </row>
    <row r="121" spans="2:16" ht="15" customHeight="1">
      <c r="B121" t="str">
        <f t="shared" si="6"/>
        <v>Detail</v>
      </c>
      <c r="C121" t="s">
        <v>268</v>
      </c>
      <c r="D121" s="4">
        <v>1157291.28</v>
      </c>
      <c r="E121" s="4">
        <v>1660059.08</v>
      </c>
      <c r="F121" t="s">
        <v>49</v>
      </c>
      <c r="G121" t="s">
        <v>120</v>
      </c>
      <c r="H121">
        <v>0</v>
      </c>
      <c r="I121" t="s">
        <v>121</v>
      </c>
      <c r="J121" t="s">
        <v>122</v>
      </c>
      <c r="K121" t="s">
        <v>123</v>
      </c>
      <c r="L121" t="str">
        <f t="shared" si="7"/>
        <v>Expenses from continuing operations</v>
      </c>
      <c r="M121" t="str">
        <f t="shared" si="8"/>
        <v>Employee related expenses</v>
      </c>
      <c r="N121" t="str">
        <f t="shared" si="9"/>
        <v>Employee related expenses</v>
      </c>
      <c r="O121" t="str">
        <f t="shared" si="10"/>
        <v>Academic</v>
      </c>
      <c r="P121" t="str">
        <f t="shared" si="11"/>
        <v>Salaries</v>
      </c>
    </row>
    <row r="122" spans="2:16" ht="15" customHeight="1">
      <c r="B122" t="str">
        <f t="shared" si="6"/>
        <v>Detail</v>
      </c>
      <c r="C122" t="s">
        <v>124</v>
      </c>
      <c r="D122" s="4">
        <v>101990.81</v>
      </c>
      <c r="E122" s="4">
        <v>192756.25</v>
      </c>
      <c r="F122" t="s">
        <v>49</v>
      </c>
      <c r="G122" t="s">
        <v>120</v>
      </c>
      <c r="H122">
        <v>0</v>
      </c>
      <c r="I122" t="s">
        <v>121</v>
      </c>
      <c r="J122" t="s">
        <v>122</v>
      </c>
      <c r="K122" t="s">
        <v>123</v>
      </c>
      <c r="L122" t="str">
        <f t="shared" si="7"/>
        <v>Expenses from continuing operations</v>
      </c>
      <c r="M122" t="str">
        <f t="shared" si="8"/>
        <v>Employee related expenses</v>
      </c>
      <c r="N122" t="str">
        <f t="shared" si="9"/>
        <v>Employee related expenses</v>
      </c>
      <c r="O122" t="str">
        <f t="shared" si="10"/>
        <v>Academic</v>
      </c>
      <c r="P122" t="str">
        <f t="shared" si="11"/>
        <v>Salaries</v>
      </c>
    </row>
    <row r="123" spans="2:16" ht="15" customHeight="1">
      <c r="B123" t="str">
        <f t="shared" si="6"/>
        <v>Detail</v>
      </c>
      <c r="C123" t="s">
        <v>269</v>
      </c>
      <c r="D123" s="4">
        <v>3111.06</v>
      </c>
      <c r="E123" s="4">
        <v>4482.25</v>
      </c>
      <c r="F123" t="s">
        <v>49</v>
      </c>
      <c r="G123" t="s">
        <v>120</v>
      </c>
      <c r="H123">
        <v>0</v>
      </c>
      <c r="I123" t="s">
        <v>121</v>
      </c>
      <c r="J123" t="s">
        <v>122</v>
      </c>
      <c r="K123" t="s">
        <v>123</v>
      </c>
      <c r="L123" t="str">
        <f t="shared" si="7"/>
        <v>Expenses from continuing operations</v>
      </c>
      <c r="M123" t="str">
        <f t="shared" si="8"/>
        <v>Employee related expenses</v>
      </c>
      <c r="N123" t="str">
        <f t="shared" si="9"/>
        <v>Employee related expenses</v>
      </c>
      <c r="O123" t="str">
        <f t="shared" si="10"/>
        <v>Academic</v>
      </c>
      <c r="P123" t="str">
        <f t="shared" si="11"/>
        <v>Salaries</v>
      </c>
    </row>
    <row r="124" spans="2:16" ht="15" customHeight="1">
      <c r="B124" t="str">
        <f t="shared" si="6"/>
        <v>Detail</v>
      </c>
      <c r="C124" t="s">
        <v>125</v>
      </c>
      <c r="D124" s="4">
        <v>6842.66</v>
      </c>
      <c r="E124" s="4">
        <v>1782.89</v>
      </c>
      <c r="F124" t="s">
        <v>49</v>
      </c>
      <c r="G124" t="s">
        <v>120</v>
      </c>
      <c r="H124">
        <v>0</v>
      </c>
      <c r="I124" t="s">
        <v>121</v>
      </c>
      <c r="J124" t="s">
        <v>122</v>
      </c>
      <c r="K124" t="s">
        <v>123</v>
      </c>
      <c r="L124" t="str">
        <f t="shared" si="7"/>
        <v>Expenses from continuing operations</v>
      </c>
      <c r="M124" t="str">
        <f t="shared" si="8"/>
        <v>Employee related expenses</v>
      </c>
      <c r="N124" t="str">
        <f t="shared" si="9"/>
        <v>Employee related expenses</v>
      </c>
      <c r="O124" t="str">
        <f t="shared" si="10"/>
        <v>Academic</v>
      </c>
      <c r="P124" t="str">
        <f t="shared" si="11"/>
        <v>Salaries</v>
      </c>
    </row>
    <row r="125" spans="2:16" ht="15" customHeight="1">
      <c r="B125" t="str">
        <f t="shared" si="6"/>
        <v>Detail</v>
      </c>
      <c r="C125" t="s">
        <v>270</v>
      </c>
      <c r="D125" s="4">
        <v>531.05</v>
      </c>
      <c r="E125" s="4">
        <v>5333.67</v>
      </c>
      <c r="F125" t="s">
        <v>49</v>
      </c>
      <c r="G125" t="s">
        <v>120</v>
      </c>
      <c r="H125">
        <v>0</v>
      </c>
      <c r="I125" t="s">
        <v>121</v>
      </c>
      <c r="J125" t="s">
        <v>122</v>
      </c>
      <c r="K125" t="s">
        <v>126</v>
      </c>
      <c r="L125" t="str">
        <f t="shared" si="7"/>
        <v>Expenses from continuing operations</v>
      </c>
      <c r="M125" t="str">
        <f t="shared" si="8"/>
        <v>Employee related expenses</v>
      </c>
      <c r="N125" t="str">
        <f t="shared" si="9"/>
        <v>Employee related expenses</v>
      </c>
      <c r="O125" t="str">
        <f t="shared" si="10"/>
        <v>Academic</v>
      </c>
      <c r="P125" t="str">
        <f t="shared" si="11"/>
        <v>Contributions to superannuation and pension schemes</v>
      </c>
    </row>
    <row r="126" spans="2:16" ht="15" customHeight="1">
      <c r="B126" t="str">
        <f t="shared" si="6"/>
        <v>Detail</v>
      </c>
      <c r="C126" t="s">
        <v>271</v>
      </c>
      <c r="D126" s="4">
        <v>28428.04</v>
      </c>
      <c r="E126" s="4">
        <v>65117.65</v>
      </c>
      <c r="F126" t="s">
        <v>49</v>
      </c>
      <c r="G126" t="s">
        <v>120</v>
      </c>
      <c r="H126">
        <v>0</v>
      </c>
      <c r="I126" t="s">
        <v>121</v>
      </c>
      <c r="J126" t="s">
        <v>122</v>
      </c>
      <c r="K126" t="s">
        <v>126</v>
      </c>
      <c r="L126" t="str">
        <f t="shared" si="7"/>
        <v>Expenses from continuing operations</v>
      </c>
      <c r="M126" t="str">
        <f t="shared" si="8"/>
        <v>Employee related expenses</v>
      </c>
      <c r="N126" t="str">
        <f t="shared" si="9"/>
        <v>Employee related expenses</v>
      </c>
      <c r="O126" t="str">
        <f t="shared" si="10"/>
        <v>Academic</v>
      </c>
      <c r="P126" t="str">
        <f t="shared" si="11"/>
        <v>Contributions to superannuation and pension schemes</v>
      </c>
    </row>
    <row r="127" spans="2:16" ht="15" customHeight="1">
      <c r="B127" t="str">
        <f t="shared" si="6"/>
        <v>Detail</v>
      </c>
      <c r="C127" t="s">
        <v>272</v>
      </c>
      <c r="D127" s="4">
        <v>215812.1</v>
      </c>
      <c r="E127" s="4">
        <v>289113.23</v>
      </c>
      <c r="F127" t="s">
        <v>49</v>
      </c>
      <c r="G127" t="s">
        <v>120</v>
      </c>
      <c r="H127">
        <v>0</v>
      </c>
      <c r="I127" t="s">
        <v>121</v>
      </c>
      <c r="J127" t="s">
        <v>122</v>
      </c>
      <c r="K127" t="s">
        <v>126</v>
      </c>
      <c r="L127" t="str">
        <f t="shared" si="7"/>
        <v>Expenses from continuing operations</v>
      </c>
      <c r="M127" t="str">
        <f t="shared" si="8"/>
        <v>Employee related expenses</v>
      </c>
      <c r="N127" t="str">
        <f t="shared" si="9"/>
        <v>Employee related expenses</v>
      </c>
      <c r="O127" t="str">
        <f t="shared" si="10"/>
        <v>Academic</v>
      </c>
      <c r="P127" t="str">
        <f t="shared" si="11"/>
        <v>Contributions to superannuation and pension schemes</v>
      </c>
    </row>
    <row r="128" spans="2:16" ht="15" customHeight="1">
      <c r="B128" t="str">
        <f t="shared" si="6"/>
        <v>Detail</v>
      </c>
      <c r="C128" t="s">
        <v>273</v>
      </c>
      <c r="D128" s="4">
        <v>172657.05</v>
      </c>
      <c r="E128" s="4">
        <v>254926.6</v>
      </c>
      <c r="F128" t="s">
        <v>49</v>
      </c>
      <c r="G128" t="s">
        <v>120</v>
      </c>
      <c r="H128">
        <v>0</v>
      </c>
      <c r="I128" t="s">
        <v>121</v>
      </c>
      <c r="J128" t="s">
        <v>122</v>
      </c>
      <c r="K128" t="s">
        <v>127</v>
      </c>
      <c r="L128" t="str">
        <f t="shared" si="7"/>
        <v>Expenses from continuing operations</v>
      </c>
      <c r="M128" t="str">
        <f t="shared" si="8"/>
        <v>Employee related expenses</v>
      </c>
      <c r="N128" t="str">
        <f t="shared" si="9"/>
        <v>Employee related expenses</v>
      </c>
      <c r="O128" t="str">
        <f t="shared" si="10"/>
        <v>Academic</v>
      </c>
      <c r="P128" t="str">
        <f t="shared" si="11"/>
        <v>Payroll tax</v>
      </c>
    </row>
    <row r="129" spans="2:16" ht="15" customHeight="1">
      <c r="B129" t="str">
        <f t="shared" si="6"/>
        <v>Detail</v>
      </c>
      <c r="C129" t="s">
        <v>274</v>
      </c>
      <c r="D129" s="4">
        <v>-2085.45</v>
      </c>
      <c r="E129" s="4">
        <v>-44.34</v>
      </c>
      <c r="F129" t="s">
        <v>49</v>
      </c>
      <c r="G129" t="s">
        <v>120</v>
      </c>
      <c r="H129">
        <v>0</v>
      </c>
      <c r="I129" t="s">
        <v>121</v>
      </c>
      <c r="J129" t="s">
        <v>122</v>
      </c>
      <c r="K129" t="s">
        <v>127</v>
      </c>
      <c r="L129" t="str">
        <f t="shared" si="7"/>
        <v>Expenses from continuing operations</v>
      </c>
      <c r="M129" t="str">
        <f t="shared" si="8"/>
        <v>Employee related expenses</v>
      </c>
      <c r="N129" t="str">
        <f t="shared" si="9"/>
        <v>Employee related expenses</v>
      </c>
      <c r="O129" t="str">
        <f t="shared" si="10"/>
        <v>Academic</v>
      </c>
      <c r="P129" t="str">
        <f t="shared" si="11"/>
        <v>Payroll tax</v>
      </c>
    </row>
    <row r="130" spans="2:16" ht="15" customHeight="1">
      <c r="B130" t="str">
        <f t="shared" si="6"/>
        <v>Detail</v>
      </c>
      <c r="C130" t="s">
        <v>275</v>
      </c>
      <c r="D130" s="4">
        <v>14974.16</v>
      </c>
      <c r="E130" s="4">
        <v>23200.23</v>
      </c>
      <c r="F130" t="s">
        <v>49</v>
      </c>
      <c r="G130" t="s">
        <v>120</v>
      </c>
      <c r="H130">
        <v>0</v>
      </c>
      <c r="I130" t="s">
        <v>121</v>
      </c>
      <c r="J130" t="s">
        <v>122</v>
      </c>
      <c r="K130" t="s">
        <v>127</v>
      </c>
      <c r="L130" t="str">
        <f t="shared" si="7"/>
        <v>Expenses from continuing operations</v>
      </c>
      <c r="M130" t="str">
        <f t="shared" si="8"/>
        <v>Employee related expenses</v>
      </c>
      <c r="N130" t="str">
        <f t="shared" si="9"/>
        <v>Employee related expenses</v>
      </c>
      <c r="O130" t="str">
        <f t="shared" si="10"/>
        <v>Academic</v>
      </c>
      <c r="P130" t="str">
        <f t="shared" si="11"/>
        <v>Payroll tax</v>
      </c>
    </row>
    <row r="131" spans="2:16" ht="15" customHeight="1">
      <c r="B131" t="str">
        <f t="shared" si="6"/>
        <v>Detail</v>
      </c>
      <c r="C131" t="s">
        <v>276</v>
      </c>
      <c r="D131" s="4">
        <v>41325.71</v>
      </c>
      <c r="E131" s="4">
        <v>64179.81</v>
      </c>
      <c r="F131" t="s">
        <v>49</v>
      </c>
      <c r="G131" t="s">
        <v>120</v>
      </c>
      <c r="H131">
        <v>0</v>
      </c>
      <c r="I131" t="s">
        <v>121</v>
      </c>
      <c r="J131" t="s">
        <v>122</v>
      </c>
      <c r="K131" t="s">
        <v>128</v>
      </c>
      <c r="L131" t="str">
        <f t="shared" si="7"/>
        <v>Expenses from continuing operations</v>
      </c>
      <c r="M131" t="str">
        <f t="shared" si="8"/>
        <v>Employee related expenses</v>
      </c>
      <c r="N131" t="str">
        <f t="shared" si="9"/>
        <v>Employee related expenses</v>
      </c>
      <c r="O131" t="str">
        <f t="shared" si="10"/>
        <v>Academic</v>
      </c>
      <c r="P131" t="str">
        <f t="shared" si="11"/>
        <v>Workers' compensation</v>
      </c>
    </row>
    <row r="132" spans="2:16" ht="15" customHeight="1">
      <c r="B132" t="str">
        <f t="shared" si="6"/>
        <v>Detail</v>
      </c>
      <c r="C132" t="s">
        <v>277</v>
      </c>
      <c r="D132" s="4">
        <v>94094.12</v>
      </c>
      <c r="E132" s="4">
        <v>113958.4</v>
      </c>
      <c r="F132" t="s">
        <v>49</v>
      </c>
      <c r="G132" t="s">
        <v>120</v>
      </c>
      <c r="H132">
        <v>0</v>
      </c>
      <c r="I132" t="s">
        <v>121</v>
      </c>
      <c r="J132" t="s">
        <v>122</v>
      </c>
      <c r="K132" t="s">
        <v>129</v>
      </c>
      <c r="L132" t="str">
        <f t="shared" si="7"/>
        <v>Expenses from continuing operations</v>
      </c>
      <c r="M132" t="str">
        <f t="shared" si="8"/>
        <v>Employee related expenses</v>
      </c>
      <c r="N132" t="str">
        <f t="shared" si="9"/>
        <v>Employee related expenses</v>
      </c>
      <c r="O132" t="str">
        <f t="shared" si="10"/>
        <v>Academic</v>
      </c>
      <c r="P132" t="str">
        <f t="shared" si="11"/>
        <v>Long service leave and annual leave</v>
      </c>
    </row>
    <row r="133" spans="2:16" ht="15" customHeight="1">
      <c r="B133" t="str">
        <f t="shared" si="6"/>
        <v>Detail</v>
      </c>
      <c r="C133" t="s">
        <v>278</v>
      </c>
      <c r="D133" s="4">
        <v>34109.33</v>
      </c>
      <c r="E133" s="4">
        <v>67147.25</v>
      </c>
      <c r="F133" t="s">
        <v>49</v>
      </c>
      <c r="G133" t="s">
        <v>120</v>
      </c>
      <c r="H133">
        <v>0</v>
      </c>
      <c r="I133" t="s">
        <v>121</v>
      </c>
      <c r="J133" t="s">
        <v>122</v>
      </c>
      <c r="K133" t="s">
        <v>129</v>
      </c>
      <c r="L133" t="str">
        <f t="shared" si="7"/>
        <v>Expenses from continuing operations</v>
      </c>
      <c r="M133" t="str">
        <f t="shared" si="8"/>
        <v>Employee related expenses</v>
      </c>
      <c r="N133" t="str">
        <f t="shared" si="9"/>
        <v>Employee related expenses</v>
      </c>
      <c r="O133" t="str">
        <f t="shared" si="10"/>
        <v>Academic</v>
      </c>
      <c r="P133" t="str">
        <f t="shared" si="11"/>
        <v>Long service leave and annual leave</v>
      </c>
    </row>
    <row r="134" spans="2:16" ht="15" customHeight="1">
      <c r="B134" t="str">
        <f t="shared" si="6"/>
        <v>Detail</v>
      </c>
      <c r="C134" t="s">
        <v>279</v>
      </c>
      <c r="D134" s="4">
        <v>3721.26</v>
      </c>
      <c r="E134" s="4">
        <v>5271.32</v>
      </c>
      <c r="F134" t="s">
        <v>49</v>
      </c>
      <c r="G134" t="s">
        <v>120</v>
      </c>
      <c r="H134">
        <v>0</v>
      </c>
      <c r="I134" t="s">
        <v>121</v>
      </c>
      <c r="J134" t="s">
        <v>122</v>
      </c>
      <c r="K134" t="s">
        <v>129</v>
      </c>
      <c r="L134" t="str">
        <f t="shared" si="7"/>
        <v>Expenses from continuing operations</v>
      </c>
      <c r="M134" t="str">
        <f t="shared" si="8"/>
        <v>Employee related expenses</v>
      </c>
      <c r="N134" t="str">
        <f t="shared" si="9"/>
        <v>Employee related expenses</v>
      </c>
      <c r="O134" t="str">
        <f t="shared" si="10"/>
        <v>Academic</v>
      </c>
      <c r="P134" t="str">
        <f t="shared" si="11"/>
        <v>Long service leave and annual leave</v>
      </c>
    </row>
    <row r="135" spans="2:16" ht="15" customHeight="1">
      <c r="B135" t="str">
        <f t="shared" si="6"/>
        <v>Detail</v>
      </c>
      <c r="C135" t="s">
        <v>280</v>
      </c>
      <c r="D135" s="4">
        <v>37272</v>
      </c>
      <c r="E135" s="4">
        <v>0</v>
      </c>
      <c r="F135" t="s">
        <v>49</v>
      </c>
      <c r="G135" t="s">
        <v>120</v>
      </c>
      <c r="H135">
        <v>0</v>
      </c>
      <c r="I135" t="s">
        <v>121</v>
      </c>
      <c r="J135" t="s">
        <v>122</v>
      </c>
      <c r="K135" t="s">
        <v>281</v>
      </c>
      <c r="L135" t="str">
        <f t="shared" si="7"/>
        <v>Expenses from continuing operations</v>
      </c>
      <c r="M135" t="str">
        <f t="shared" si="8"/>
        <v>Employee related expenses</v>
      </c>
      <c r="N135" t="str">
        <f t="shared" si="9"/>
        <v>Employee related expenses</v>
      </c>
      <c r="O135" t="str">
        <f t="shared" si="10"/>
        <v>Academic</v>
      </c>
      <c r="P135" t="str">
        <f t="shared" si="11"/>
        <v>Redundancy payments</v>
      </c>
    </row>
    <row r="136" spans="2:16" ht="15" customHeight="1">
      <c r="B136" t="str">
        <f t="shared" si="6"/>
        <v>Detail</v>
      </c>
      <c r="C136" t="s">
        <v>130</v>
      </c>
      <c r="D136" s="4">
        <v>1822855.91</v>
      </c>
      <c r="E136" s="4">
        <v>2683754.24</v>
      </c>
      <c r="F136" t="s">
        <v>49</v>
      </c>
      <c r="G136" t="s">
        <v>120</v>
      </c>
      <c r="H136">
        <v>0</v>
      </c>
      <c r="I136" t="s">
        <v>121</v>
      </c>
      <c r="J136" t="s">
        <v>131</v>
      </c>
      <c r="K136" t="s">
        <v>123</v>
      </c>
      <c r="L136" t="str">
        <f t="shared" si="7"/>
        <v>Expenses from continuing operations</v>
      </c>
      <c r="M136" t="str">
        <f t="shared" si="8"/>
        <v>Employee related expenses</v>
      </c>
      <c r="N136" t="str">
        <f t="shared" si="9"/>
        <v>Employee related expenses</v>
      </c>
      <c r="O136" t="str">
        <f t="shared" si="10"/>
        <v>Non academic</v>
      </c>
      <c r="P136" t="str">
        <f t="shared" si="11"/>
        <v>Salaries</v>
      </c>
    </row>
    <row r="137" spans="2:16" s="5" customFormat="1" ht="15" customHeight="1">
      <c r="B137" t="str">
        <f t="shared" si="6"/>
        <v>Detail</v>
      </c>
      <c r="C137" t="s">
        <v>132</v>
      </c>
      <c r="D137" s="4">
        <v>57676.14</v>
      </c>
      <c r="E137" s="4">
        <v>87147.3</v>
      </c>
      <c r="F137" t="s">
        <v>49</v>
      </c>
      <c r="G137" t="s">
        <v>120</v>
      </c>
      <c r="H137">
        <v>0</v>
      </c>
      <c r="I137" t="s">
        <v>121</v>
      </c>
      <c r="J137" t="s">
        <v>131</v>
      </c>
      <c r="K137" t="s">
        <v>123</v>
      </c>
      <c r="L137" t="str">
        <f t="shared" si="7"/>
        <v>Expenses from continuing operations</v>
      </c>
      <c r="M137" t="str">
        <f t="shared" si="8"/>
        <v>Employee related expenses</v>
      </c>
      <c r="N137" t="str">
        <f t="shared" si="9"/>
        <v>Employee related expenses</v>
      </c>
      <c r="O137" t="str">
        <f t="shared" si="10"/>
        <v>Non academic</v>
      </c>
      <c r="P137" t="str">
        <f t="shared" si="11"/>
        <v>Salaries</v>
      </c>
    </row>
    <row r="138" spans="2:16" s="5" customFormat="1" ht="15" customHeight="1">
      <c r="B138" t="str">
        <f t="shared" si="6"/>
        <v>Detail</v>
      </c>
      <c r="C138" t="s">
        <v>282</v>
      </c>
      <c r="D138" s="4">
        <v>0</v>
      </c>
      <c r="E138" s="4">
        <v>6098.4</v>
      </c>
      <c r="F138" t="s">
        <v>49</v>
      </c>
      <c r="G138" t="s">
        <v>120</v>
      </c>
      <c r="H138">
        <v>0</v>
      </c>
      <c r="I138" t="s">
        <v>121</v>
      </c>
      <c r="J138" t="s">
        <v>131</v>
      </c>
      <c r="K138" t="s">
        <v>123</v>
      </c>
      <c r="L138" t="str">
        <f t="shared" si="7"/>
        <v>Expenses from continuing operations</v>
      </c>
      <c r="M138" t="str">
        <f t="shared" si="8"/>
        <v>Employee related expenses</v>
      </c>
      <c r="N138" t="str">
        <f t="shared" si="9"/>
        <v>Employee related expenses</v>
      </c>
      <c r="O138" t="str">
        <f t="shared" si="10"/>
        <v>Non academic</v>
      </c>
      <c r="P138" t="str">
        <f t="shared" si="11"/>
        <v>Salaries</v>
      </c>
    </row>
    <row r="139" spans="2:16" s="5" customFormat="1" ht="15" customHeight="1">
      <c r="B139" t="str">
        <f t="shared" si="6"/>
        <v>Detail</v>
      </c>
      <c r="C139" t="s">
        <v>283</v>
      </c>
      <c r="D139" s="4">
        <v>16682.53</v>
      </c>
      <c r="E139" s="4">
        <v>15361.23</v>
      </c>
      <c r="F139" t="s">
        <v>49</v>
      </c>
      <c r="G139" t="s">
        <v>120</v>
      </c>
      <c r="H139">
        <v>0</v>
      </c>
      <c r="I139" t="s">
        <v>121</v>
      </c>
      <c r="J139" t="s">
        <v>131</v>
      </c>
      <c r="K139" t="s">
        <v>123</v>
      </c>
      <c r="L139" t="str">
        <f t="shared" si="7"/>
        <v>Expenses from continuing operations</v>
      </c>
      <c r="M139" t="str">
        <f t="shared" si="8"/>
        <v>Employee related expenses</v>
      </c>
      <c r="N139" t="str">
        <f t="shared" si="9"/>
        <v>Employee related expenses</v>
      </c>
      <c r="O139" t="str">
        <f t="shared" si="10"/>
        <v>Non academic</v>
      </c>
      <c r="P139" t="str">
        <f t="shared" si="11"/>
        <v>Salaries</v>
      </c>
    </row>
    <row r="140" spans="2:16" s="5" customFormat="1" ht="15" customHeight="1">
      <c r="B140" t="str">
        <f t="shared" si="6"/>
        <v>Detail</v>
      </c>
      <c r="C140" t="s">
        <v>284</v>
      </c>
      <c r="D140" s="4">
        <v>28200.55</v>
      </c>
      <c r="E140" s="4">
        <v>29775.44</v>
      </c>
      <c r="F140" t="s">
        <v>49</v>
      </c>
      <c r="G140" t="s">
        <v>120</v>
      </c>
      <c r="H140">
        <v>0</v>
      </c>
      <c r="I140" t="s">
        <v>121</v>
      </c>
      <c r="J140" t="s">
        <v>131</v>
      </c>
      <c r="K140" t="s">
        <v>123</v>
      </c>
      <c r="L140" t="str">
        <f t="shared" si="7"/>
        <v>Expenses from continuing operations</v>
      </c>
      <c r="M140" t="str">
        <f t="shared" si="8"/>
        <v>Employee related expenses</v>
      </c>
      <c r="N140" t="str">
        <f t="shared" si="9"/>
        <v>Employee related expenses</v>
      </c>
      <c r="O140" t="str">
        <f t="shared" si="10"/>
        <v>Non academic</v>
      </c>
      <c r="P140" t="str">
        <f t="shared" si="11"/>
        <v>Salaries</v>
      </c>
    </row>
    <row r="141" spans="2:16" ht="15" customHeight="1">
      <c r="B141" t="str">
        <f t="shared" si="6"/>
        <v>Detail</v>
      </c>
      <c r="C141" t="s">
        <v>133</v>
      </c>
      <c r="D141" s="4">
        <v>109111.51</v>
      </c>
      <c r="E141" s="4">
        <v>166725.57</v>
      </c>
      <c r="F141" t="s">
        <v>49</v>
      </c>
      <c r="G141" t="s">
        <v>120</v>
      </c>
      <c r="H141">
        <v>0</v>
      </c>
      <c r="I141" t="s">
        <v>121</v>
      </c>
      <c r="J141" t="s">
        <v>131</v>
      </c>
      <c r="K141" t="s">
        <v>126</v>
      </c>
      <c r="L141" t="str">
        <f t="shared" si="7"/>
        <v>Expenses from continuing operations</v>
      </c>
      <c r="M141" t="str">
        <f t="shared" si="8"/>
        <v>Employee related expenses</v>
      </c>
      <c r="N141" t="str">
        <f t="shared" si="9"/>
        <v>Employee related expenses</v>
      </c>
      <c r="O141" t="str">
        <f t="shared" si="10"/>
        <v>Non academic</v>
      </c>
      <c r="P141" t="str">
        <f t="shared" si="11"/>
        <v>Contributions to superannuation and pension schemes</v>
      </c>
    </row>
    <row r="142" spans="2:16" ht="15" customHeight="1">
      <c r="B142" t="str">
        <f t="shared" si="6"/>
        <v>Detail</v>
      </c>
      <c r="C142" t="s">
        <v>134</v>
      </c>
      <c r="D142" s="4">
        <v>26404.26</v>
      </c>
      <c r="E142" s="4">
        <v>45219.65</v>
      </c>
      <c r="F142" t="s">
        <v>49</v>
      </c>
      <c r="G142" t="s">
        <v>120</v>
      </c>
      <c r="H142">
        <v>0</v>
      </c>
      <c r="I142" t="s">
        <v>121</v>
      </c>
      <c r="J142" t="s">
        <v>131</v>
      </c>
      <c r="K142" t="s">
        <v>126</v>
      </c>
      <c r="L142" t="str">
        <f t="shared" si="7"/>
        <v>Expenses from continuing operations</v>
      </c>
      <c r="M142" t="str">
        <f t="shared" si="8"/>
        <v>Employee related expenses</v>
      </c>
      <c r="N142" t="str">
        <f t="shared" si="9"/>
        <v>Employee related expenses</v>
      </c>
      <c r="O142" t="str">
        <f t="shared" si="10"/>
        <v>Non academic</v>
      </c>
      <c r="P142" t="str">
        <f t="shared" si="11"/>
        <v>Contributions to superannuation and pension schemes</v>
      </c>
    </row>
    <row r="143" spans="2:16" ht="15" customHeight="1">
      <c r="B143" t="str">
        <f t="shared" si="6"/>
        <v>Detail</v>
      </c>
      <c r="C143" t="s">
        <v>135</v>
      </c>
      <c r="D143" s="4">
        <v>143092.12</v>
      </c>
      <c r="E143" s="4">
        <v>179081.81</v>
      </c>
      <c r="F143" t="s">
        <v>49</v>
      </c>
      <c r="G143" t="s">
        <v>120</v>
      </c>
      <c r="H143">
        <v>0</v>
      </c>
      <c r="I143" t="s">
        <v>121</v>
      </c>
      <c r="J143" t="s">
        <v>131</v>
      </c>
      <c r="K143" t="s">
        <v>126</v>
      </c>
      <c r="L143" t="str">
        <f t="shared" si="7"/>
        <v>Expenses from continuing operations</v>
      </c>
      <c r="M143" t="str">
        <f t="shared" si="8"/>
        <v>Employee related expenses</v>
      </c>
      <c r="N143" t="str">
        <f t="shared" si="9"/>
        <v>Employee related expenses</v>
      </c>
      <c r="O143" t="str">
        <f t="shared" si="10"/>
        <v>Non academic</v>
      </c>
      <c r="P143" t="str">
        <f t="shared" si="11"/>
        <v>Contributions to superannuation and pension schemes</v>
      </c>
    </row>
    <row r="144" spans="2:16" ht="15" customHeight="1">
      <c r="B144" t="str">
        <f t="shared" si="6"/>
        <v>Detail</v>
      </c>
      <c r="C144" t="s">
        <v>136</v>
      </c>
      <c r="D144" s="4">
        <v>139702</v>
      </c>
      <c r="E144" s="4">
        <v>195125.35</v>
      </c>
      <c r="F144" t="s">
        <v>49</v>
      </c>
      <c r="G144" t="s">
        <v>120</v>
      </c>
      <c r="H144">
        <v>0</v>
      </c>
      <c r="I144" t="s">
        <v>121</v>
      </c>
      <c r="J144" t="s">
        <v>131</v>
      </c>
      <c r="K144" t="s">
        <v>127</v>
      </c>
      <c r="L144" t="str">
        <f t="shared" si="7"/>
        <v>Expenses from continuing operations</v>
      </c>
      <c r="M144" t="str">
        <f t="shared" si="8"/>
        <v>Employee related expenses</v>
      </c>
      <c r="N144" t="str">
        <f t="shared" si="9"/>
        <v>Employee related expenses</v>
      </c>
      <c r="O144" t="str">
        <f t="shared" si="10"/>
        <v>Non academic</v>
      </c>
      <c r="P144" t="str">
        <f t="shared" si="11"/>
        <v>Payroll tax</v>
      </c>
    </row>
    <row r="145" spans="2:16" ht="15" customHeight="1">
      <c r="B145" t="str">
        <f t="shared" si="6"/>
        <v>Detail</v>
      </c>
      <c r="C145" t="s">
        <v>137</v>
      </c>
      <c r="D145" s="4">
        <v>19114.76</v>
      </c>
      <c r="E145" s="4">
        <v>26580.26</v>
      </c>
      <c r="F145" t="s">
        <v>49</v>
      </c>
      <c r="G145" t="s">
        <v>120</v>
      </c>
      <c r="H145">
        <v>0</v>
      </c>
      <c r="I145" t="s">
        <v>121</v>
      </c>
      <c r="J145" t="s">
        <v>131</v>
      </c>
      <c r="K145" t="s">
        <v>127</v>
      </c>
      <c r="L145" t="str">
        <f t="shared" si="7"/>
        <v>Expenses from continuing operations</v>
      </c>
      <c r="M145" t="str">
        <f t="shared" si="8"/>
        <v>Employee related expenses</v>
      </c>
      <c r="N145" t="str">
        <f t="shared" si="9"/>
        <v>Employee related expenses</v>
      </c>
      <c r="O145" t="str">
        <f t="shared" si="10"/>
        <v>Non academic</v>
      </c>
      <c r="P145" t="str">
        <f t="shared" si="11"/>
        <v>Payroll tax</v>
      </c>
    </row>
    <row r="146" spans="2:16" ht="15" customHeight="1">
      <c r="B146" t="str">
        <f t="shared" si="6"/>
        <v>Detail</v>
      </c>
      <c r="C146" t="s">
        <v>138</v>
      </c>
      <c r="D146" s="4">
        <v>35253.09</v>
      </c>
      <c r="E146" s="4">
        <v>48318.23</v>
      </c>
      <c r="F146" t="s">
        <v>49</v>
      </c>
      <c r="G146" t="s">
        <v>120</v>
      </c>
      <c r="H146">
        <v>0</v>
      </c>
      <c r="I146" t="s">
        <v>121</v>
      </c>
      <c r="J146" t="s">
        <v>131</v>
      </c>
      <c r="K146" t="s">
        <v>128</v>
      </c>
      <c r="L146" t="str">
        <f t="shared" si="7"/>
        <v>Expenses from continuing operations</v>
      </c>
      <c r="M146" t="str">
        <f t="shared" si="8"/>
        <v>Employee related expenses</v>
      </c>
      <c r="N146" t="str">
        <f t="shared" si="9"/>
        <v>Employee related expenses</v>
      </c>
      <c r="O146" t="str">
        <f t="shared" si="10"/>
        <v>Non academic</v>
      </c>
      <c r="P146" t="str">
        <f t="shared" si="11"/>
        <v>Workers' compensation</v>
      </c>
    </row>
    <row r="147" spans="2:16" ht="15" customHeight="1">
      <c r="B147" t="str">
        <f t="shared" si="6"/>
        <v>Detail</v>
      </c>
      <c r="C147" t="s">
        <v>139</v>
      </c>
      <c r="D147" s="4">
        <v>147669.1</v>
      </c>
      <c r="E147" s="4">
        <v>148282.87</v>
      </c>
      <c r="F147" t="s">
        <v>49</v>
      </c>
      <c r="G147" t="s">
        <v>120</v>
      </c>
      <c r="H147">
        <v>0</v>
      </c>
      <c r="I147" t="s">
        <v>121</v>
      </c>
      <c r="J147" t="s">
        <v>131</v>
      </c>
      <c r="K147" t="s">
        <v>129</v>
      </c>
      <c r="L147" t="str">
        <f t="shared" si="7"/>
        <v>Expenses from continuing operations</v>
      </c>
      <c r="M147" t="str">
        <f t="shared" si="8"/>
        <v>Employee related expenses</v>
      </c>
      <c r="N147" t="str">
        <f t="shared" si="9"/>
        <v>Employee related expenses</v>
      </c>
      <c r="O147" t="str">
        <f t="shared" si="10"/>
        <v>Non academic</v>
      </c>
      <c r="P147" t="str">
        <f t="shared" si="11"/>
        <v>Long service leave and annual leave</v>
      </c>
    </row>
    <row r="148" spans="2:16" ht="15" customHeight="1">
      <c r="B148" t="str">
        <f t="shared" si="6"/>
        <v>Detail</v>
      </c>
      <c r="C148" t="s">
        <v>140</v>
      </c>
      <c r="D148" s="4">
        <v>52987.03</v>
      </c>
      <c r="E148" s="4">
        <v>79401.77</v>
      </c>
      <c r="F148" t="s">
        <v>49</v>
      </c>
      <c r="G148" t="s">
        <v>120</v>
      </c>
      <c r="H148">
        <v>0</v>
      </c>
      <c r="I148" t="s">
        <v>121</v>
      </c>
      <c r="J148" t="s">
        <v>131</v>
      </c>
      <c r="K148" t="s">
        <v>129</v>
      </c>
      <c r="L148" t="str">
        <f t="shared" si="7"/>
        <v>Expenses from continuing operations</v>
      </c>
      <c r="M148" t="str">
        <f t="shared" si="8"/>
        <v>Employee related expenses</v>
      </c>
      <c r="N148" t="str">
        <f t="shared" si="9"/>
        <v>Employee related expenses</v>
      </c>
      <c r="O148" t="str">
        <f t="shared" si="10"/>
        <v>Non academic</v>
      </c>
      <c r="P148" t="str">
        <f t="shared" si="11"/>
        <v>Long service leave and annual leave</v>
      </c>
    </row>
    <row r="149" spans="2:16" ht="15" customHeight="1">
      <c r="B149" t="str">
        <f t="shared" si="6"/>
        <v>Detail</v>
      </c>
      <c r="C149" t="s">
        <v>141</v>
      </c>
      <c r="D149" s="4">
        <v>5781.09</v>
      </c>
      <c r="E149" s="4">
        <v>-1323.55</v>
      </c>
      <c r="F149" t="s">
        <v>49</v>
      </c>
      <c r="G149" t="s">
        <v>120</v>
      </c>
      <c r="H149">
        <v>0</v>
      </c>
      <c r="I149" t="s">
        <v>121</v>
      </c>
      <c r="J149" t="s">
        <v>131</v>
      </c>
      <c r="K149" t="s">
        <v>129</v>
      </c>
      <c r="L149" t="str">
        <f t="shared" si="7"/>
        <v>Expenses from continuing operations</v>
      </c>
      <c r="M149" t="str">
        <f t="shared" si="8"/>
        <v>Employee related expenses</v>
      </c>
      <c r="N149" t="str">
        <f t="shared" si="9"/>
        <v>Employee related expenses</v>
      </c>
      <c r="O149" t="str">
        <f t="shared" si="10"/>
        <v>Non academic</v>
      </c>
      <c r="P149" t="str">
        <f t="shared" si="11"/>
        <v>Long service leave and annual leave</v>
      </c>
    </row>
    <row r="150" spans="2:16" ht="15" customHeight="1">
      <c r="B150" t="str">
        <f t="shared" si="6"/>
        <v>Detail</v>
      </c>
      <c r="C150" t="s">
        <v>767</v>
      </c>
      <c r="D150" s="4">
        <v>864.84</v>
      </c>
      <c r="E150" s="4">
        <v>0</v>
      </c>
      <c r="F150" t="s">
        <v>49</v>
      </c>
      <c r="G150" t="s">
        <v>120</v>
      </c>
      <c r="H150">
        <v>0</v>
      </c>
      <c r="I150" t="s">
        <v>142</v>
      </c>
      <c r="J150" t="s">
        <v>143</v>
      </c>
      <c r="K150" t="s">
        <v>357</v>
      </c>
      <c r="L150" t="str">
        <f t="shared" si="7"/>
        <v>Expenses from continuing operations</v>
      </c>
      <c r="M150" t="str">
        <f t="shared" si="8"/>
        <v>Depreciation and amortisation</v>
      </c>
      <c r="N150" t="str">
        <f t="shared" si="9"/>
        <v>Depreciation and amortisation</v>
      </c>
      <c r="O150" t="str">
        <f t="shared" si="10"/>
        <v>Depreciation</v>
      </c>
      <c r="P150" t="str">
        <f t="shared" si="11"/>
        <v>Buildings</v>
      </c>
    </row>
    <row r="151" spans="2:16" ht="15" customHeight="1">
      <c r="B151" t="str">
        <f t="shared" si="6"/>
        <v>Detail</v>
      </c>
      <c r="C151" t="s">
        <v>144</v>
      </c>
      <c r="D151" s="4">
        <v>3002.65</v>
      </c>
      <c r="E151" s="4">
        <v>5799.1</v>
      </c>
      <c r="F151" t="s">
        <v>49</v>
      </c>
      <c r="G151" t="s">
        <v>120</v>
      </c>
      <c r="H151">
        <v>0</v>
      </c>
      <c r="I151" t="s">
        <v>142</v>
      </c>
      <c r="J151" t="s">
        <v>143</v>
      </c>
      <c r="K151" t="s">
        <v>145</v>
      </c>
      <c r="L151" t="str">
        <f t="shared" si="7"/>
        <v>Expenses from continuing operations</v>
      </c>
      <c r="M151" t="str">
        <f t="shared" si="8"/>
        <v>Depreciation and amortisation</v>
      </c>
      <c r="N151" t="str">
        <f t="shared" si="9"/>
        <v>Depreciation and amortisation</v>
      </c>
      <c r="O151" t="str">
        <f t="shared" si="10"/>
        <v>Depreciation</v>
      </c>
      <c r="P151" t="str">
        <f t="shared" si="11"/>
        <v>Computers</v>
      </c>
    </row>
    <row r="152" spans="2:16" ht="15" customHeight="1">
      <c r="B152" t="str">
        <f t="shared" si="6"/>
        <v>Detail</v>
      </c>
      <c r="C152" t="s">
        <v>146</v>
      </c>
      <c r="D152" s="4">
        <v>7459.81</v>
      </c>
      <c r="E152" s="4">
        <v>12107.15</v>
      </c>
      <c r="F152" t="s">
        <v>49</v>
      </c>
      <c r="G152" t="s">
        <v>120</v>
      </c>
      <c r="H152">
        <v>0</v>
      </c>
      <c r="I152" t="s">
        <v>142</v>
      </c>
      <c r="J152" t="s">
        <v>143</v>
      </c>
      <c r="K152" t="s">
        <v>72</v>
      </c>
      <c r="L152" t="str">
        <f t="shared" si="7"/>
        <v>Expenses from continuing operations</v>
      </c>
      <c r="M152" t="str">
        <f t="shared" si="8"/>
        <v>Depreciation and amortisation</v>
      </c>
      <c r="N152" t="str">
        <f t="shared" si="9"/>
        <v>Depreciation and amortisation</v>
      </c>
      <c r="O152" t="str">
        <f t="shared" si="10"/>
        <v>Depreciation</v>
      </c>
      <c r="P152" t="str">
        <f t="shared" si="11"/>
        <v>Equipment</v>
      </c>
    </row>
    <row r="153" spans="2:16" ht="15" customHeight="1">
      <c r="B153" t="str">
        <f t="shared" si="6"/>
        <v>Detail</v>
      </c>
      <c r="C153" t="s">
        <v>147</v>
      </c>
      <c r="D153" s="4">
        <v>451.02</v>
      </c>
      <c r="E153" s="4">
        <v>4012.25</v>
      </c>
      <c r="F153" t="s">
        <v>49</v>
      </c>
      <c r="G153" t="s">
        <v>120</v>
      </c>
      <c r="H153">
        <v>0</v>
      </c>
      <c r="I153">
        <v>0</v>
      </c>
      <c r="J153">
        <v>0</v>
      </c>
      <c r="K153" t="s">
        <v>148</v>
      </c>
      <c r="L153" t="str">
        <f t="shared" si="7"/>
        <v>Expenses from continuing operations</v>
      </c>
      <c r="M153" t="str">
        <f t="shared" si="8"/>
        <v>Repairs and maintenance</v>
      </c>
      <c r="N153" t="str">
        <f t="shared" si="9"/>
        <v>Repairs and maintenance</v>
      </c>
      <c r="O153" t="str">
        <f t="shared" si="10"/>
        <v>Repairs and maintenance</v>
      </c>
      <c r="P153" t="str">
        <f t="shared" si="11"/>
        <v>Repairs and maintenance</v>
      </c>
    </row>
    <row r="154" spans="2:16" ht="15" customHeight="1">
      <c r="B154" t="str">
        <f t="shared" si="6"/>
        <v>Detail</v>
      </c>
      <c r="C154" t="s">
        <v>149</v>
      </c>
      <c r="D154" s="4">
        <v>40234.5</v>
      </c>
      <c r="E154" s="4">
        <v>38464.25</v>
      </c>
      <c r="F154" t="s">
        <v>49</v>
      </c>
      <c r="G154" t="s">
        <v>120</v>
      </c>
      <c r="H154">
        <v>0</v>
      </c>
      <c r="I154">
        <v>0</v>
      </c>
      <c r="J154" t="s">
        <v>150</v>
      </c>
      <c r="K154" t="s">
        <v>151</v>
      </c>
      <c r="L154" t="str">
        <f t="shared" si="7"/>
        <v>Expenses from continuing operations</v>
      </c>
      <c r="M154" t="str">
        <f t="shared" si="8"/>
        <v>Impairment losses</v>
      </c>
      <c r="N154" t="str">
        <f t="shared" si="9"/>
        <v>Impairment losses</v>
      </c>
      <c r="O154" t="str">
        <f t="shared" si="10"/>
        <v>Impairment losses</v>
      </c>
      <c r="P154" t="str">
        <f t="shared" si="11"/>
        <v>Impaired receivables</v>
      </c>
    </row>
    <row r="155" spans="2:16" ht="15" customHeight="1">
      <c r="B155" t="str">
        <f t="shared" si="6"/>
        <v>Detail</v>
      </c>
      <c r="C155" t="s">
        <v>152</v>
      </c>
      <c r="D155" s="4">
        <v>8050</v>
      </c>
      <c r="E155" s="4">
        <v>38032.39</v>
      </c>
      <c r="F155" t="s">
        <v>49</v>
      </c>
      <c r="G155" t="s">
        <v>120</v>
      </c>
      <c r="H155">
        <v>0</v>
      </c>
      <c r="I155">
        <v>0</v>
      </c>
      <c r="J155" t="s">
        <v>153</v>
      </c>
      <c r="K155" t="s">
        <v>154</v>
      </c>
      <c r="L155" t="str">
        <f t="shared" si="7"/>
        <v>Expenses from continuing operations</v>
      </c>
      <c r="M155" t="str">
        <f t="shared" si="8"/>
        <v>Other expenses</v>
      </c>
      <c r="N155" t="str">
        <f t="shared" si="9"/>
        <v>Other expenses</v>
      </c>
      <c r="O155" t="str">
        <f t="shared" si="10"/>
        <v>Other expenses</v>
      </c>
      <c r="P155" t="str">
        <f t="shared" si="11"/>
        <v>Advertising</v>
      </c>
    </row>
    <row r="156" spans="2:16" ht="15" customHeight="1">
      <c r="B156" t="str">
        <f t="shared" si="6"/>
        <v>Detail</v>
      </c>
      <c r="C156" t="s">
        <v>155</v>
      </c>
      <c r="D156" s="4">
        <v>0</v>
      </c>
      <c r="E156" s="4">
        <v>25300</v>
      </c>
      <c r="F156" t="s">
        <v>49</v>
      </c>
      <c r="G156" t="s">
        <v>120</v>
      </c>
      <c r="H156">
        <v>0</v>
      </c>
      <c r="I156">
        <v>0</v>
      </c>
      <c r="J156" t="s">
        <v>153</v>
      </c>
      <c r="K156" t="s">
        <v>156</v>
      </c>
      <c r="L156" t="str">
        <f t="shared" si="7"/>
        <v>Expenses from continuing operations</v>
      </c>
      <c r="M156" t="str">
        <f t="shared" si="8"/>
        <v>Other expenses</v>
      </c>
      <c r="N156" t="str">
        <f t="shared" si="9"/>
        <v>Other expenses</v>
      </c>
      <c r="O156" t="str">
        <f t="shared" si="10"/>
        <v>Other expenses</v>
      </c>
      <c r="P156" t="str">
        <f t="shared" si="11"/>
        <v>Audit</v>
      </c>
    </row>
    <row r="157" spans="2:16" ht="15" customHeight="1">
      <c r="B157" t="str">
        <f t="shared" si="6"/>
        <v>Detail</v>
      </c>
      <c r="C157" t="s">
        <v>158</v>
      </c>
      <c r="D157" s="4">
        <v>6505.31</v>
      </c>
      <c r="E157" s="4">
        <v>7473.02</v>
      </c>
      <c r="F157" t="s">
        <v>49</v>
      </c>
      <c r="G157" t="s">
        <v>120</v>
      </c>
      <c r="H157">
        <v>0</v>
      </c>
      <c r="I157">
        <v>0</v>
      </c>
      <c r="J157" t="s">
        <v>153</v>
      </c>
      <c r="K157" t="s">
        <v>157</v>
      </c>
      <c r="L157" t="str">
        <f t="shared" si="7"/>
        <v>Expenses from continuing operations</v>
      </c>
      <c r="M157" t="str">
        <f t="shared" si="8"/>
        <v>Other expenses</v>
      </c>
      <c r="N157" t="str">
        <f t="shared" si="9"/>
        <v>Other expenses</v>
      </c>
      <c r="O157" t="str">
        <f t="shared" si="10"/>
        <v>Other expenses</v>
      </c>
      <c r="P157" t="str">
        <f t="shared" si="11"/>
        <v>Books and publications</v>
      </c>
    </row>
    <row r="158" spans="2:16" ht="15" customHeight="1">
      <c r="B158" t="str">
        <f t="shared" si="6"/>
        <v>Detail</v>
      </c>
      <c r="C158" t="s">
        <v>159</v>
      </c>
      <c r="D158" s="4">
        <v>478083.94</v>
      </c>
      <c r="E158" s="4">
        <v>934358.52</v>
      </c>
      <c r="F158" t="s">
        <v>49</v>
      </c>
      <c r="G158" t="s">
        <v>120</v>
      </c>
      <c r="H158">
        <v>0</v>
      </c>
      <c r="I158">
        <v>0</v>
      </c>
      <c r="J158" t="s">
        <v>153</v>
      </c>
      <c r="K158" t="s">
        <v>160</v>
      </c>
      <c r="L158" t="str">
        <f t="shared" si="7"/>
        <v>Expenses from continuing operations</v>
      </c>
      <c r="M158" t="str">
        <f t="shared" si="8"/>
        <v>Other expenses</v>
      </c>
      <c r="N158" t="str">
        <f t="shared" si="9"/>
        <v>Other expenses</v>
      </c>
      <c r="O158" t="str">
        <f t="shared" si="10"/>
        <v>Other expenses</v>
      </c>
      <c r="P158" t="str">
        <f t="shared" si="11"/>
        <v>Commissions</v>
      </c>
    </row>
    <row r="159" spans="2:16" ht="15" customHeight="1">
      <c r="B159" t="str">
        <f t="shared" si="6"/>
        <v>Detail</v>
      </c>
      <c r="C159" t="s">
        <v>161</v>
      </c>
      <c r="D159" s="4">
        <v>5245.36</v>
      </c>
      <c r="E159" s="4">
        <v>11669.57</v>
      </c>
      <c r="F159" t="s">
        <v>49</v>
      </c>
      <c r="G159" t="s">
        <v>120</v>
      </c>
      <c r="H159">
        <v>0</v>
      </c>
      <c r="I159">
        <v>0</v>
      </c>
      <c r="J159" t="s">
        <v>153</v>
      </c>
      <c r="K159" t="s">
        <v>162</v>
      </c>
      <c r="L159" t="str">
        <f t="shared" si="7"/>
        <v>Expenses from continuing operations</v>
      </c>
      <c r="M159" t="str">
        <f t="shared" si="8"/>
        <v>Other expenses</v>
      </c>
      <c r="N159" t="str">
        <f t="shared" si="9"/>
        <v>Other expenses</v>
      </c>
      <c r="O159" t="str">
        <f t="shared" si="10"/>
        <v>Other expenses</v>
      </c>
      <c r="P159" t="str">
        <f t="shared" si="11"/>
        <v>Conference and facilities hire</v>
      </c>
    </row>
    <row r="160" spans="2:16" ht="15" customHeight="1">
      <c r="B160" t="str">
        <f t="shared" si="6"/>
        <v>Detail</v>
      </c>
      <c r="C160" t="s">
        <v>163</v>
      </c>
      <c r="D160" s="4">
        <v>7750.01</v>
      </c>
      <c r="E160" s="4">
        <v>11080.46</v>
      </c>
      <c r="F160" t="s">
        <v>49</v>
      </c>
      <c r="G160" t="s">
        <v>120</v>
      </c>
      <c r="H160">
        <v>0</v>
      </c>
      <c r="I160">
        <v>0</v>
      </c>
      <c r="J160" t="s">
        <v>153</v>
      </c>
      <c r="K160" t="s">
        <v>162</v>
      </c>
      <c r="L160" t="str">
        <f t="shared" si="7"/>
        <v>Expenses from continuing operations</v>
      </c>
      <c r="M160" t="str">
        <f t="shared" si="8"/>
        <v>Other expenses</v>
      </c>
      <c r="N160" t="str">
        <f t="shared" si="9"/>
        <v>Other expenses</v>
      </c>
      <c r="O160" t="str">
        <f t="shared" si="10"/>
        <v>Other expenses</v>
      </c>
      <c r="P160" t="str">
        <f t="shared" si="11"/>
        <v>Conference and facilities hire</v>
      </c>
    </row>
    <row r="161" spans="2:16" ht="15" customHeight="1">
      <c r="B161" t="str">
        <f t="shared" si="6"/>
        <v>Detail</v>
      </c>
      <c r="C161" t="s">
        <v>164</v>
      </c>
      <c r="D161" s="4">
        <v>63536.09</v>
      </c>
      <c r="E161" s="4">
        <v>182640.59</v>
      </c>
      <c r="F161" t="s">
        <v>49</v>
      </c>
      <c r="G161" t="s">
        <v>120</v>
      </c>
      <c r="H161">
        <v>0</v>
      </c>
      <c r="I161">
        <v>0</v>
      </c>
      <c r="J161" t="s">
        <v>153</v>
      </c>
      <c r="K161" t="s">
        <v>165</v>
      </c>
      <c r="L161" t="str">
        <f t="shared" si="7"/>
        <v>Expenses from continuing operations</v>
      </c>
      <c r="M161" t="str">
        <f t="shared" si="8"/>
        <v>Other expenses</v>
      </c>
      <c r="N161" t="str">
        <f t="shared" si="9"/>
        <v>Other expenses</v>
      </c>
      <c r="O161" t="str">
        <f t="shared" si="10"/>
        <v>Other expenses</v>
      </c>
      <c r="P161" t="str">
        <f t="shared" si="11"/>
        <v>Consultants fees</v>
      </c>
    </row>
    <row r="162" spans="2:16" ht="15" customHeight="1">
      <c r="B162" t="str">
        <f t="shared" si="6"/>
        <v>Detail</v>
      </c>
      <c r="C162" t="s">
        <v>285</v>
      </c>
      <c r="D162" s="4">
        <v>0</v>
      </c>
      <c r="E162" s="4">
        <v>0</v>
      </c>
      <c r="F162" t="s">
        <v>49</v>
      </c>
      <c r="G162" t="s">
        <v>120</v>
      </c>
      <c r="H162">
        <v>0</v>
      </c>
      <c r="I162">
        <v>0</v>
      </c>
      <c r="J162" t="s">
        <v>153</v>
      </c>
      <c r="K162" t="s">
        <v>165</v>
      </c>
      <c r="L162" t="str">
        <f t="shared" si="7"/>
        <v>Expenses from continuing operations</v>
      </c>
      <c r="M162" t="str">
        <f t="shared" si="8"/>
        <v>Other expenses</v>
      </c>
      <c r="N162" t="str">
        <f t="shared" si="9"/>
        <v>Other expenses</v>
      </c>
      <c r="O162" t="str">
        <f t="shared" si="10"/>
        <v>Other expenses</v>
      </c>
      <c r="P162" t="str">
        <f t="shared" si="11"/>
        <v>Consultants fees</v>
      </c>
    </row>
    <row r="163" spans="2:16" ht="15" customHeight="1">
      <c r="B163" t="str">
        <f t="shared" si="6"/>
        <v>Detail</v>
      </c>
      <c r="C163" t="s">
        <v>665</v>
      </c>
      <c r="D163" s="4">
        <v>67</v>
      </c>
      <c r="E163" s="4">
        <v>0</v>
      </c>
      <c r="F163" t="s">
        <v>49</v>
      </c>
      <c r="G163" t="s">
        <v>120</v>
      </c>
      <c r="H163">
        <v>0</v>
      </c>
      <c r="I163">
        <v>0</v>
      </c>
      <c r="J163" t="s">
        <v>153</v>
      </c>
      <c r="K163" t="s">
        <v>666</v>
      </c>
      <c r="L163" t="str">
        <f t="shared" si="7"/>
        <v>Expenses from continuing operations</v>
      </c>
      <c r="M163" t="str">
        <f t="shared" si="8"/>
        <v>Other expenses</v>
      </c>
      <c r="N163" t="str">
        <f t="shared" si="9"/>
        <v>Other expenses</v>
      </c>
      <c r="O163" t="str">
        <f t="shared" si="10"/>
        <v>Other expenses</v>
      </c>
      <c r="P163" t="str">
        <f t="shared" si="11"/>
        <v>Contract services</v>
      </c>
    </row>
    <row r="164" spans="2:16" ht="15" customHeight="1">
      <c r="B164" t="str">
        <f t="shared" si="6"/>
        <v>Detail</v>
      </c>
      <c r="C164" t="s">
        <v>167</v>
      </c>
      <c r="D164" s="4">
        <v>5355.49</v>
      </c>
      <c r="E164" s="4">
        <v>50941.71</v>
      </c>
      <c r="F164" t="s">
        <v>49</v>
      </c>
      <c r="G164" t="s">
        <v>120</v>
      </c>
      <c r="H164">
        <v>0</v>
      </c>
      <c r="I164">
        <v>0</v>
      </c>
      <c r="J164" t="s">
        <v>153</v>
      </c>
      <c r="K164" t="s">
        <v>166</v>
      </c>
      <c r="L164" t="str">
        <f t="shared" si="7"/>
        <v>Expenses from continuing operations</v>
      </c>
      <c r="M164" t="str">
        <f t="shared" si="8"/>
        <v>Other expenses</v>
      </c>
      <c r="N164" t="str">
        <f t="shared" si="9"/>
        <v>Other expenses</v>
      </c>
      <c r="O164" t="str">
        <f t="shared" si="10"/>
        <v>Other expenses</v>
      </c>
      <c r="P164" t="str">
        <f t="shared" si="11"/>
        <v>Equipment expensed</v>
      </c>
    </row>
    <row r="165" spans="2:16" ht="15" customHeight="1">
      <c r="B165" t="str">
        <f t="shared" si="6"/>
        <v>Detail</v>
      </c>
      <c r="C165" t="s">
        <v>674</v>
      </c>
      <c r="D165" s="4">
        <v>194.37</v>
      </c>
      <c r="E165" s="4">
        <v>0</v>
      </c>
      <c r="F165" t="s">
        <v>49</v>
      </c>
      <c r="G165" t="s">
        <v>120</v>
      </c>
      <c r="H165">
        <v>0</v>
      </c>
      <c r="I165">
        <v>0</v>
      </c>
      <c r="J165" t="s">
        <v>153</v>
      </c>
      <c r="K165" t="s">
        <v>166</v>
      </c>
      <c r="L165" t="str">
        <f t="shared" si="7"/>
        <v>Expenses from continuing operations</v>
      </c>
      <c r="M165" t="str">
        <f t="shared" si="8"/>
        <v>Other expenses</v>
      </c>
      <c r="N165" t="str">
        <f t="shared" si="9"/>
        <v>Other expenses</v>
      </c>
      <c r="O165" t="str">
        <f t="shared" si="10"/>
        <v>Other expenses</v>
      </c>
      <c r="P165" t="str">
        <f t="shared" si="11"/>
        <v>Equipment expensed</v>
      </c>
    </row>
    <row r="166" spans="2:16" ht="15" customHeight="1">
      <c r="B166" t="str">
        <f t="shared" si="6"/>
        <v>Detail</v>
      </c>
      <c r="C166" t="s">
        <v>168</v>
      </c>
      <c r="D166" s="4">
        <v>0</v>
      </c>
      <c r="E166" s="4">
        <v>54.55</v>
      </c>
      <c r="F166" t="s">
        <v>49</v>
      </c>
      <c r="G166" t="s">
        <v>120</v>
      </c>
      <c r="H166">
        <v>0</v>
      </c>
      <c r="I166">
        <v>0</v>
      </c>
      <c r="J166" t="s">
        <v>153</v>
      </c>
      <c r="K166" t="s">
        <v>169</v>
      </c>
      <c r="L166" t="str">
        <f t="shared" si="7"/>
        <v>Expenses from continuing operations</v>
      </c>
      <c r="M166" t="str">
        <f t="shared" si="8"/>
        <v>Other expenses</v>
      </c>
      <c r="N166" t="str">
        <f t="shared" si="9"/>
        <v>Other expenses</v>
      </c>
      <c r="O166" t="str">
        <f t="shared" si="10"/>
        <v>Other expenses</v>
      </c>
      <c r="P166" t="str">
        <f t="shared" si="11"/>
        <v>Freight and postage</v>
      </c>
    </row>
    <row r="167" spans="2:16" ht="15" customHeight="1">
      <c r="B167" t="str">
        <f t="shared" si="6"/>
        <v>Detail</v>
      </c>
      <c r="C167" t="s">
        <v>170</v>
      </c>
      <c r="D167" s="4">
        <v>7972.04</v>
      </c>
      <c r="E167" s="4">
        <v>4523.26</v>
      </c>
      <c r="F167" t="s">
        <v>49</v>
      </c>
      <c r="G167" t="s">
        <v>120</v>
      </c>
      <c r="H167">
        <v>0</v>
      </c>
      <c r="I167">
        <v>0</v>
      </c>
      <c r="J167" t="s">
        <v>153</v>
      </c>
      <c r="K167" t="s">
        <v>169</v>
      </c>
      <c r="L167" t="str">
        <f t="shared" si="7"/>
        <v>Expenses from continuing operations</v>
      </c>
      <c r="M167" t="str">
        <f t="shared" si="8"/>
        <v>Other expenses</v>
      </c>
      <c r="N167" t="str">
        <f t="shared" si="9"/>
        <v>Other expenses</v>
      </c>
      <c r="O167" t="str">
        <f t="shared" si="10"/>
        <v>Other expenses</v>
      </c>
      <c r="P167" t="str">
        <f t="shared" si="11"/>
        <v>Freight and postage</v>
      </c>
    </row>
    <row r="168" spans="2:16" ht="15" customHeight="1">
      <c r="B168" t="str">
        <f t="shared" si="6"/>
        <v>Detail</v>
      </c>
      <c r="C168" t="s">
        <v>677</v>
      </c>
      <c r="D168" s="4">
        <v>131.25</v>
      </c>
      <c r="E168" s="4">
        <v>0</v>
      </c>
      <c r="F168" t="s">
        <v>49</v>
      </c>
      <c r="G168" t="s">
        <v>120</v>
      </c>
      <c r="H168">
        <v>0</v>
      </c>
      <c r="I168">
        <v>0</v>
      </c>
      <c r="J168" t="s">
        <v>153</v>
      </c>
      <c r="K168" t="s">
        <v>171</v>
      </c>
      <c r="L168" t="str">
        <f t="shared" si="7"/>
        <v>Expenses from continuing operations</v>
      </c>
      <c r="M168" t="str">
        <f t="shared" si="8"/>
        <v>Other expenses</v>
      </c>
      <c r="N168" t="str">
        <f t="shared" si="9"/>
        <v>Other expenses</v>
      </c>
      <c r="O168" t="str">
        <f t="shared" si="10"/>
        <v>Other expenses</v>
      </c>
      <c r="P168" t="str">
        <f t="shared" si="11"/>
        <v>General materials</v>
      </c>
    </row>
    <row r="169" spans="2:16" ht="15" customHeight="1">
      <c r="B169" t="str">
        <f t="shared" si="6"/>
        <v>Detail</v>
      </c>
      <c r="C169" t="s">
        <v>172</v>
      </c>
      <c r="D169" s="4">
        <v>1190.9</v>
      </c>
      <c r="E169" s="4">
        <v>104.8</v>
      </c>
      <c r="F169" t="s">
        <v>49</v>
      </c>
      <c r="G169" t="s">
        <v>120</v>
      </c>
      <c r="H169">
        <v>0</v>
      </c>
      <c r="I169">
        <v>0</v>
      </c>
      <c r="J169" t="s">
        <v>153</v>
      </c>
      <c r="K169" t="s">
        <v>171</v>
      </c>
      <c r="L169" t="str">
        <f t="shared" si="7"/>
        <v>Expenses from continuing operations</v>
      </c>
      <c r="M169" t="str">
        <f t="shared" si="8"/>
        <v>Other expenses</v>
      </c>
      <c r="N169" t="str">
        <f t="shared" si="9"/>
        <v>Other expenses</v>
      </c>
      <c r="O169" t="str">
        <f t="shared" si="10"/>
        <v>Other expenses</v>
      </c>
      <c r="P169" t="str">
        <f t="shared" si="11"/>
        <v>General materials</v>
      </c>
    </row>
    <row r="170" spans="2:16" ht="15" customHeight="1">
      <c r="B170" t="str">
        <f t="shared" si="6"/>
        <v>Detail</v>
      </c>
      <c r="C170" t="s">
        <v>173</v>
      </c>
      <c r="D170" s="4">
        <v>8758.16</v>
      </c>
      <c r="E170" s="4">
        <v>10577.11</v>
      </c>
      <c r="F170" t="s">
        <v>49</v>
      </c>
      <c r="G170" t="s">
        <v>120</v>
      </c>
      <c r="H170">
        <v>0</v>
      </c>
      <c r="I170">
        <v>0</v>
      </c>
      <c r="J170" t="s">
        <v>153</v>
      </c>
      <c r="K170" t="s">
        <v>174</v>
      </c>
      <c r="L170" t="str">
        <f t="shared" si="7"/>
        <v>Expenses from continuing operations</v>
      </c>
      <c r="M170" t="str">
        <f t="shared" si="8"/>
        <v>Other expenses</v>
      </c>
      <c r="N170" t="str">
        <f t="shared" si="9"/>
        <v>Other expenses</v>
      </c>
      <c r="O170" t="str">
        <f t="shared" si="10"/>
        <v>Other expenses</v>
      </c>
      <c r="P170" t="str">
        <f t="shared" si="11"/>
        <v>Licence fees</v>
      </c>
    </row>
    <row r="171" spans="2:16" ht="15" customHeight="1">
      <c r="B171" t="str">
        <f t="shared" si="6"/>
        <v>Detail</v>
      </c>
      <c r="C171" t="s">
        <v>286</v>
      </c>
      <c r="D171" s="4">
        <v>80.34</v>
      </c>
      <c r="E171" s="4">
        <v>100</v>
      </c>
      <c r="F171" t="s">
        <v>49</v>
      </c>
      <c r="G171" t="s">
        <v>120</v>
      </c>
      <c r="H171">
        <v>0</v>
      </c>
      <c r="I171">
        <v>0</v>
      </c>
      <c r="J171" t="s">
        <v>153</v>
      </c>
      <c r="K171" t="s">
        <v>175</v>
      </c>
      <c r="L171" t="str">
        <f t="shared" si="7"/>
        <v>Expenses from continuing operations</v>
      </c>
      <c r="M171" t="str">
        <f t="shared" si="8"/>
        <v>Other expenses</v>
      </c>
      <c r="N171" t="str">
        <f t="shared" si="9"/>
        <v>Other expenses</v>
      </c>
      <c r="O171" t="str">
        <f t="shared" si="10"/>
        <v>Other expenses</v>
      </c>
      <c r="P171" t="str">
        <f t="shared" si="11"/>
        <v>Printing and stationery</v>
      </c>
    </row>
    <row r="172" spans="2:16" ht="15" customHeight="1">
      <c r="B172" t="str">
        <f t="shared" si="6"/>
        <v>Detail</v>
      </c>
      <c r="C172" t="s">
        <v>176</v>
      </c>
      <c r="D172" s="4">
        <v>41980.17</v>
      </c>
      <c r="E172" s="4">
        <v>74762.68</v>
      </c>
      <c r="F172" t="s">
        <v>49</v>
      </c>
      <c r="G172" t="s">
        <v>120</v>
      </c>
      <c r="H172">
        <v>0</v>
      </c>
      <c r="I172">
        <v>0</v>
      </c>
      <c r="J172" t="s">
        <v>153</v>
      </c>
      <c r="K172" t="s">
        <v>175</v>
      </c>
      <c r="L172" t="str">
        <f t="shared" si="7"/>
        <v>Expenses from continuing operations</v>
      </c>
      <c r="M172" t="str">
        <f t="shared" si="8"/>
        <v>Other expenses</v>
      </c>
      <c r="N172" t="str">
        <f t="shared" si="9"/>
        <v>Other expenses</v>
      </c>
      <c r="O172" t="str">
        <f t="shared" si="10"/>
        <v>Other expenses</v>
      </c>
      <c r="P172" t="str">
        <f t="shared" si="11"/>
        <v>Printing and stationery</v>
      </c>
    </row>
    <row r="173" spans="2:16" ht="15" customHeight="1">
      <c r="B173" t="str">
        <f t="shared" si="6"/>
        <v>Detail</v>
      </c>
      <c r="C173" t="s">
        <v>177</v>
      </c>
      <c r="D173" s="4">
        <v>12094.02</v>
      </c>
      <c r="E173" s="4">
        <v>40529.82</v>
      </c>
      <c r="F173" t="s">
        <v>49</v>
      </c>
      <c r="G173" t="s">
        <v>120</v>
      </c>
      <c r="H173">
        <v>0</v>
      </c>
      <c r="I173">
        <v>0</v>
      </c>
      <c r="J173" t="s">
        <v>153</v>
      </c>
      <c r="K173" t="s">
        <v>175</v>
      </c>
      <c r="L173" t="str">
        <f t="shared" si="7"/>
        <v>Expenses from continuing operations</v>
      </c>
      <c r="M173" t="str">
        <f t="shared" si="8"/>
        <v>Other expenses</v>
      </c>
      <c r="N173" t="str">
        <f t="shared" si="9"/>
        <v>Other expenses</v>
      </c>
      <c r="O173" t="str">
        <f t="shared" si="10"/>
        <v>Other expenses</v>
      </c>
      <c r="P173" t="str">
        <f t="shared" si="11"/>
        <v>Printing and stationery</v>
      </c>
    </row>
    <row r="174" spans="2:16" ht="15" customHeight="1">
      <c r="B174" t="str">
        <f t="shared" si="6"/>
        <v>Detail</v>
      </c>
      <c r="C174" t="s">
        <v>287</v>
      </c>
      <c r="D174" s="4">
        <v>129.1</v>
      </c>
      <c r="E174" s="4">
        <v>12768.77</v>
      </c>
      <c r="F174" t="s">
        <v>49</v>
      </c>
      <c r="G174" t="s">
        <v>120</v>
      </c>
      <c r="H174">
        <v>0</v>
      </c>
      <c r="I174">
        <v>0</v>
      </c>
      <c r="J174" t="s">
        <v>153</v>
      </c>
      <c r="K174" t="s">
        <v>178</v>
      </c>
      <c r="L174" t="str">
        <f t="shared" si="7"/>
        <v>Expenses from continuing operations</v>
      </c>
      <c r="M174" t="str">
        <f t="shared" si="8"/>
        <v>Other expenses</v>
      </c>
      <c r="N174" t="str">
        <f t="shared" si="9"/>
        <v>Other expenses</v>
      </c>
      <c r="O174" t="str">
        <f t="shared" si="10"/>
        <v>Other expenses</v>
      </c>
      <c r="P174" t="str">
        <f t="shared" si="11"/>
        <v>Recruitment and staff development</v>
      </c>
    </row>
    <row r="175" spans="2:16" ht="15" customHeight="1">
      <c r="B175" t="str">
        <f t="shared" si="6"/>
        <v>Detail</v>
      </c>
      <c r="C175" t="s">
        <v>179</v>
      </c>
      <c r="D175" s="4">
        <v>1463.64</v>
      </c>
      <c r="E175" s="4">
        <v>5914.37</v>
      </c>
      <c r="F175" t="s">
        <v>49</v>
      </c>
      <c r="G175" t="s">
        <v>120</v>
      </c>
      <c r="H175">
        <v>0</v>
      </c>
      <c r="I175">
        <v>0</v>
      </c>
      <c r="J175" t="s">
        <v>153</v>
      </c>
      <c r="K175" t="s">
        <v>178</v>
      </c>
      <c r="L175" t="str">
        <f t="shared" si="7"/>
        <v>Expenses from continuing operations</v>
      </c>
      <c r="M175" t="str">
        <f t="shared" si="8"/>
        <v>Other expenses</v>
      </c>
      <c r="N175" t="str">
        <f t="shared" si="9"/>
        <v>Other expenses</v>
      </c>
      <c r="O175" t="str">
        <f t="shared" si="10"/>
        <v>Other expenses</v>
      </c>
      <c r="P175" t="str">
        <f t="shared" si="11"/>
        <v>Recruitment and staff development</v>
      </c>
    </row>
    <row r="176" spans="2:16" ht="15" customHeight="1">
      <c r="B176" t="str">
        <f t="shared" si="6"/>
        <v>Detail</v>
      </c>
      <c r="C176" t="s">
        <v>180</v>
      </c>
      <c r="D176" s="4">
        <v>4041.29</v>
      </c>
      <c r="E176" s="4">
        <v>445.61</v>
      </c>
      <c r="F176" t="s">
        <v>49</v>
      </c>
      <c r="G176" t="s">
        <v>120</v>
      </c>
      <c r="H176">
        <v>0</v>
      </c>
      <c r="I176">
        <v>0</v>
      </c>
      <c r="J176" t="s">
        <v>153</v>
      </c>
      <c r="K176" t="s">
        <v>178</v>
      </c>
      <c r="L176" t="str">
        <f t="shared" si="7"/>
        <v>Expenses from continuing operations</v>
      </c>
      <c r="M176" t="str">
        <f t="shared" si="8"/>
        <v>Other expenses</v>
      </c>
      <c r="N176" t="str">
        <f t="shared" si="9"/>
        <v>Other expenses</v>
      </c>
      <c r="O176" t="str">
        <f t="shared" si="10"/>
        <v>Other expenses</v>
      </c>
      <c r="P176" t="str">
        <f t="shared" si="11"/>
        <v>Recruitment and staff development</v>
      </c>
    </row>
    <row r="177" spans="2:16" ht="15" customHeight="1">
      <c r="B177" t="str">
        <f t="shared" si="6"/>
        <v>Detail</v>
      </c>
      <c r="C177" t="s">
        <v>181</v>
      </c>
      <c r="D177" s="4">
        <v>441</v>
      </c>
      <c r="E177" s="4">
        <v>1904.03</v>
      </c>
      <c r="F177" t="s">
        <v>49</v>
      </c>
      <c r="G177" t="s">
        <v>120</v>
      </c>
      <c r="H177">
        <v>0</v>
      </c>
      <c r="I177">
        <v>0</v>
      </c>
      <c r="J177" t="s">
        <v>153</v>
      </c>
      <c r="K177" t="s">
        <v>178</v>
      </c>
      <c r="L177" t="str">
        <f t="shared" si="7"/>
        <v>Expenses from continuing operations</v>
      </c>
      <c r="M177" t="str">
        <f t="shared" si="8"/>
        <v>Other expenses</v>
      </c>
      <c r="N177" t="str">
        <f t="shared" si="9"/>
        <v>Other expenses</v>
      </c>
      <c r="O177" t="str">
        <f t="shared" si="10"/>
        <v>Other expenses</v>
      </c>
      <c r="P177" t="str">
        <f t="shared" si="11"/>
        <v>Recruitment and staff development</v>
      </c>
    </row>
    <row r="178" spans="2:16" ht="15" customHeight="1">
      <c r="B178" t="str">
        <f t="shared" si="6"/>
        <v>Detail</v>
      </c>
      <c r="C178" t="s">
        <v>182</v>
      </c>
      <c r="D178" s="4">
        <v>8927.27</v>
      </c>
      <c r="E178" s="4">
        <v>0</v>
      </c>
      <c r="F178" t="s">
        <v>49</v>
      </c>
      <c r="G178" t="s">
        <v>120</v>
      </c>
      <c r="H178">
        <v>0</v>
      </c>
      <c r="I178">
        <v>0</v>
      </c>
      <c r="J178" t="s">
        <v>153</v>
      </c>
      <c r="K178" t="s">
        <v>112</v>
      </c>
      <c r="L178" t="str">
        <f t="shared" si="7"/>
        <v>Expenses from continuing operations</v>
      </c>
      <c r="M178" t="str">
        <f t="shared" si="8"/>
        <v>Other expenses</v>
      </c>
      <c r="N178" t="str">
        <f t="shared" si="9"/>
        <v>Other expenses</v>
      </c>
      <c r="O178" t="str">
        <f t="shared" si="10"/>
        <v>Other expenses</v>
      </c>
      <c r="P178" t="str">
        <f t="shared" si="11"/>
        <v>Rent</v>
      </c>
    </row>
    <row r="179" spans="2:16" s="5" customFormat="1" ht="15" customHeight="1">
      <c r="B179" t="str">
        <f aca="true" t="shared" si="12" ref="B179:B221">IF(ISBLANK(C179),"Header","Detail")</f>
        <v>Detail</v>
      </c>
      <c r="C179" t="s">
        <v>288</v>
      </c>
      <c r="D179" s="4">
        <v>53286</v>
      </c>
      <c r="E179" s="4">
        <v>7875</v>
      </c>
      <c r="F179" t="s">
        <v>49</v>
      </c>
      <c r="G179" t="s">
        <v>120</v>
      </c>
      <c r="H179">
        <v>0</v>
      </c>
      <c r="I179">
        <v>0</v>
      </c>
      <c r="J179" t="s">
        <v>153</v>
      </c>
      <c r="K179" t="s">
        <v>289</v>
      </c>
      <c r="L179" t="str">
        <f aca="true" t="shared" si="13" ref="L179:L221">IF(G179=0,M179,G179)</f>
        <v>Expenses from continuing operations</v>
      </c>
      <c r="M179" t="str">
        <f aca="true" t="shared" si="14" ref="M179:M221">IF(H179=0,N179,H179)</f>
        <v>Other expenses</v>
      </c>
      <c r="N179" t="str">
        <f aca="true" t="shared" si="15" ref="N179:N221">IF(I179=0,O179,I179)</f>
        <v>Other expenses</v>
      </c>
      <c r="O179" t="str">
        <f aca="true" t="shared" si="16" ref="O179:O221">IF(J179=0,P179,J179)</f>
        <v>Other expenses</v>
      </c>
      <c r="P179" t="str">
        <f aca="true" t="shared" si="17" ref="P179:P221">+K179</f>
        <v>Student scholarship</v>
      </c>
    </row>
    <row r="180" spans="2:16" s="5" customFormat="1" ht="15" customHeight="1">
      <c r="B180" t="str">
        <f t="shared" si="12"/>
        <v>Detail</v>
      </c>
      <c r="C180" t="s">
        <v>292</v>
      </c>
      <c r="D180" s="4">
        <v>1537.09</v>
      </c>
      <c r="E180" s="4">
        <v>14094.46</v>
      </c>
      <c r="F180" t="s">
        <v>49</v>
      </c>
      <c r="G180" t="s">
        <v>120</v>
      </c>
      <c r="H180">
        <v>0</v>
      </c>
      <c r="I180">
        <v>0</v>
      </c>
      <c r="J180" t="s">
        <v>153</v>
      </c>
      <c r="K180" t="s">
        <v>291</v>
      </c>
      <c r="L180" t="str">
        <f t="shared" si="13"/>
        <v>Expenses from continuing operations</v>
      </c>
      <c r="M180" t="str">
        <f t="shared" si="14"/>
        <v>Other expenses</v>
      </c>
      <c r="N180" t="str">
        <f t="shared" si="15"/>
        <v>Other expenses</v>
      </c>
      <c r="O180" t="str">
        <f t="shared" si="16"/>
        <v>Other expenses</v>
      </c>
      <c r="P180" t="str">
        <f t="shared" si="17"/>
        <v>Other student expenses</v>
      </c>
    </row>
    <row r="181" spans="2:16" s="5" customFormat="1" ht="15" customHeight="1">
      <c r="B181" t="str">
        <f t="shared" si="12"/>
        <v>Detail</v>
      </c>
      <c r="C181" t="s">
        <v>293</v>
      </c>
      <c r="D181" s="4">
        <v>277205.38</v>
      </c>
      <c r="E181" s="4">
        <v>24364.73</v>
      </c>
      <c r="F181" t="s">
        <v>49</v>
      </c>
      <c r="G181" t="s">
        <v>120</v>
      </c>
      <c r="H181">
        <v>0</v>
      </c>
      <c r="I181">
        <v>0</v>
      </c>
      <c r="J181" t="s">
        <v>153</v>
      </c>
      <c r="K181" t="s">
        <v>291</v>
      </c>
      <c r="L181" t="str">
        <f t="shared" si="13"/>
        <v>Expenses from continuing operations</v>
      </c>
      <c r="M181" t="str">
        <f t="shared" si="14"/>
        <v>Other expenses</v>
      </c>
      <c r="N181" t="str">
        <f t="shared" si="15"/>
        <v>Other expenses</v>
      </c>
      <c r="O181" t="str">
        <f t="shared" si="16"/>
        <v>Other expenses</v>
      </c>
      <c r="P181" t="str">
        <f t="shared" si="17"/>
        <v>Other student expenses</v>
      </c>
    </row>
    <row r="182" spans="2:16" s="5" customFormat="1" ht="15" customHeight="1">
      <c r="B182" t="str">
        <f t="shared" si="12"/>
        <v>Detail</v>
      </c>
      <c r="C182" t="s">
        <v>183</v>
      </c>
      <c r="D182" s="4">
        <v>14592.7</v>
      </c>
      <c r="E182" s="4">
        <v>15787.89</v>
      </c>
      <c r="F182" t="s">
        <v>49</v>
      </c>
      <c r="G182" t="s">
        <v>120</v>
      </c>
      <c r="H182">
        <v>0</v>
      </c>
      <c r="I182">
        <v>0</v>
      </c>
      <c r="J182" t="s">
        <v>153</v>
      </c>
      <c r="K182" t="s">
        <v>184</v>
      </c>
      <c r="L182" t="str">
        <f t="shared" si="13"/>
        <v>Expenses from continuing operations</v>
      </c>
      <c r="M182" t="str">
        <f t="shared" si="14"/>
        <v>Other expenses</v>
      </c>
      <c r="N182" t="str">
        <f t="shared" si="15"/>
        <v>Other expenses</v>
      </c>
      <c r="O182" t="str">
        <f t="shared" si="16"/>
        <v>Other expenses</v>
      </c>
      <c r="P182" t="str">
        <f t="shared" si="17"/>
        <v>Subscriptions</v>
      </c>
    </row>
    <row r="183" spans="2:16" s="5" customFormat="1" ht="15" customHeight="1">
      <c r="B183" t="str">
        <f t="shared" si="12"/>
        <v>Detail</v>
      </c>
      <c r="C183" t="s">
        <v>294</v>
      </c>
      <c r="D183" s="4">
        <v>33860.66</v>
      </c>
      <c r="E183" s="4">
        <v>65380.13</v>
      </c>
      <c r="F183" t="s">
        <v>49</v>
      </c>
      <c r="G183" t="s">
        <v>120</v>
      </c>
      <c r="H183">
        <v>0</v>
      </c>
      <c r="I183">
        <v>0</v>
      </c>
      <c r="J183" t="s">
        <v>153</v>
      </c>
      <c r="K183" t="s">
        <v>185</v>
      </c>
      <c r="L183" t="str">
        <f t="shared" si="13"/>
        <v>Expenses from continuing operations</v>
      </c>
      <c r="M183" t="str">
        <f t="shared" si="14"/>
        <v>Other expenses</v>
      </c>
      <c r="N183" t="str">
        <f t="shared" si="15"/>
        <v>Other expenses</v>
      </c>
      <c r="O183" t="str">
        <f t="shared" si="16"/>
        <v>Other expenses</v>
      </c>
      <c r="P183" t="str">
        <f t="shared" si="17"/>
        <v>Travel</v>
      </c>
    </row>
    <row r="184" spans="2:16" s="5" customFormat="1" ht="15" customHeight="1">
      <c r="B184" t="str">
        <f t="shared" si="12"/>
        <v>Detail</v>
      </c>
      <c r="C184" t="s">
        <v>186</v>
      </c>
      <c r="D184" s="4">
        <v>-5289.6</v>
      </c>
      <c r="E184" s="4">
        <v>26024.63</v>
      </c>
      <c r="F184" t="s">
        <v>49</v>
      </c>
      <c r="G184" t="s">
        <v>120</v>
      </c>
      <c r="H184">
        <v>0</v>
      </c>
      <c r="I184">
        <v>0</v>
      </c>
      <c r="J184" t="s">
        <v>153</v>
      </c>
      <c r="K184" t="s">
        <v>185</v>
      </c>
      <c r="L184" t="str">
        <f t="shared" si="13"/>
        <v>Expenses from continuing operations</v>
      </c>
      <c r="M184" t="str">
        <f t="shared" si="14"/>
        <v>Other expenses</v>
      </c>
      <c r="N184" t="str">
        <f t="shared" si="15"/>
        <v>Other expenses</v>
      </c>
      <c r="O184" t="str">
        <f t="shared" si="16"/>
        <v>Other expenses</v>
      </c>
      <c r="P184" t="str">
        <f t="shared" si="17"/>
        <v>Travel</v>
      </c>
    </row>
    <row r="185" spans="2:16" s="5" customFormat="1" ht="15" customHeight="1">
      <c r="B185" t="str">
        <f t="shared" si="12"/>
        <v>Detail</v>
      </c>
      <c r="C185" t="s">
        <v>295</v>
      </c>
      <c r="D185" s="4">
        <v>13094.66</v>
      </c>
      <c r="E185" s="4">
        <v>22381.76</v>
      </c>
      <c r="F185" t="s">
        <v>49</v>
      </c>
      <c r="G185" t="s">
        <v>120</v>
      </c>
      <c r="H185">
        <v>0</v>
      </c>
      <c r="I185">
        <v>0</v>
      </c>
      <c r="J185" t="s">
        <v>153</v>
      </c>
      <c r="K185" t="s">
        <v>185</v>
      </c>
      <c r="L185" t="str">
        <f t="shared" si="13"/>
        <v>Expenses from continuing operations</v>
      </c>
      <c r="M185" t="str">
        <f t="shared" si="14"/>
        <v>Other expenses</v>
      </c>
      <c r="N185" t="str">
        <f t="shared" si="15"/>
        <v>Other expenses</v>
      </c>
      <c r="O185" t="str">
        <f t="shared" si="16"/>
        <v>Other expenses</v>
      </c>
      <c r="P185" t="str">
        <f t="shared" si="17"/>
        <v>Travel</v>
      </c>
    </row>
    <row r="186" spans="2:16" s="5" customFormat="1" ht="15" customHeight="1">
      <c r="B186" t="str">
        <f t="shared" si="12"/>
        <v>Detail</v>
      </c>
      <c r="C186" t="s">
        <v>296</v>
      </c>
      <c r="D186" s="4">
        <v>12036.3</v>
      </c>
      <c r="E186" s="4">
        <v>34959.82</v>
      </c>
      <c r="F186" t="s">
        <v>49</v>
      </c>
      <c r="G186" t="s">
        <v>120</v>
      </c>
      <c r="H186">
        <v>0</v>
      </c>
      <c r="I186">
        <v>0</v>
      </c>
      <c r="J186" t="s">
        <v>153</v>
      </c>
      <c r="K186" t="s">
        <v>185</v>
      </c>
      <c r="L186" t="str">
        <f t="shared" si="13"/>
        <v>Expenses from continuing operations</v>
      </c>
      <c r="M186" t="str">
        <f t="shared" si="14"/>
        <v>Other expenses</v>
      </c>
      <c r="N186" t="str">
        <f t="shared" si="15"/>
        <v>Other expenses</v>
      </c>
      <c r="O186" t="str">
        <f t="shared" si="16"/>
        <v>Other expenses</v>
      </c>
      <c r="P186" t="str">
        <f t="shared" si="17"/>
        <v>Travel</v>
      </c>
    </row>
    <row r="187" spans="2:16" s="5" customFormat="1" ht="15" customHeight="1">
      <c r="B187" t="str">
        <f t="shared" si="12"/>
        <v>Detail</v>
      </c>
      <c r="C187" t="s">
        <v>187</v>
      </c>
      <c r="D187" s="4">
        <v>6698.01</v>
      </c>
      <c r="E187" s="4">
        <v>13590.42</v>
      </c>
      <c r="F187" t="s">
        <v>49</v>
      </c>
      <c r="G187" t="s">
        <v>120</v>
      </c>
      <c r="H187">
        <v>0</v>
      </c>
      <c r="I187">
        <v>0</v>
      </c>
      <c r="J187" t="s">
        <v>153</v>
      </c>
      <c r="K187" t="s">
        <v>185</v>
      </c>
      <c r="L187" t="str">
        <f t="shared" si="13"/>
        <v>Expenses from continuing operations</v>
      </c>
      <c r="M187" t="str">
        <f t="shared" si="14"/>
        <v>Other expenses</v>
      </c>
      <c r="N187" t="str">
        <f t="shared" si="15"/>
        <v>Other expenses</v>
      </c>
      <c r="O187" t="str">
        <f t="shared" si="16"/>
        <v>Other expenses</v>
      </c>
      <c r="P187" t="str">
        <f t="shared" si="17"/>
        <v>Travel</v>
      </c>
    </row>
    <row r="188" spans="2:16" s="5" customFormat="1" ht="15" customHeight="1">
      <c r="B188" t="str">
        <f t="shared" si="12"/>
        <v>Detail</v>
      </c>
      <c r="C188" t="s">
        <v>189</v>
      </c>
      <c r="D188" s="4">
        <v>7441.01</v>
      </c>
      <c r="E188" s="4">
        <v>16486</v>
      </c>
      <c r="F188" t="s">
        <v>49</v>
      </c>
      <c r="G188" t="s">
        <v>120</v>
      </c>
      <c r="H188">
        <v>0</v>
      </c>
      <c r="I188">
        <v>0</v>
      </c>
      <c r="J188" t="s">
        <v>153</v>
      </c>
      <c r="K188" t="s">
        <v>188</v>
      </c>
      <c r="L188" t="str">
        <f t="shared" si="13"/>
        <v>Expenses from continuing operations</v>
      </c>
      <c r="M188" t="str">
        <f t="shared" si="14"/>
        <v>Other expenses</v>
      </c>
      <c r="N188" t="str">
        <f t="shared" si="15"/>
        <v>Other expenses</v>
      </c>
      <c r="O188" t="str">
        <f t="shared" si="16"/>
        <v>Other expenses</v>
      </c>
      <c r="P188" t="str">
        <f t="shared" si="17"/>
        <v>Utilities</v>
      </c>
    </row>
    <row r="189" spans="2:16" s="5" customFormat="1" ht="15" customHeight="1">
      <c r="B189" t="str">
        <f t="shared" si="12"/>
        <v>Detail</v>
      </c>
      <c r="C189" t="s">
        <v>190</v>
      </c>
      <c r="D189" s="4">
        <v>138.21</v>
      </c>
      <c r="E189" s="4">
        <v>60</v>
      </c>
      <c r="F189" t="s">
        <v>49</v>
      </c>
      <c r="G189" t="s">
        <v>120</v>
      </c>
      <c r="H189">
        <v>0</v>
      </c>
      <c r="I189">
        <v>0</v>
      </c>
      <c r="J189" t="s">
        <v>153</v>
      </c>
      <c r="K189" t="s">
        <v>188</v>
      </c>
      <c r="L189" t="str">
        <f t="shared" si="13"/>
        <v>Expenses from continuing operations</v>
      </c>
      <c r="M189" t="str">
        <f t="shared" si="14"/>
        <v>Other expenses</v>
      </c>
      <c r="N189" t="str">
        <f t="shared" si="15"/>
        <v>Other expenses</v>
      </c>
      <c r="O189" t="str">
        <f t="shared" si="16"/>
        <v>Other expenses</v>
      </c>
      <c r="P189" t="str">
        <f t="shared" si="17"/>
        <v>Utilities</v>
      </c>
    </row>
    <row r="190" spans="2:16" s="5" customFormat="1" ht="15" customHeight="1">
      <c r="B190" t="str">
        <f t="shared" si="12"/>
        <v>Detail</v>
      </c>
      <c r="C190" t="s">
        <v>191</v>
      </c>
      <c r="D190" s="4">
        <v>947.41</v>
      </c>
      <c r="E190" s="4">
        <v>12109.19</v>
      </c>
      <c r="F190" t="s">
        <v>49</v>
      </c>
      <c r="G190" t="s">
        <v>120</v>
      </c>
      <c r="H190">
        <v>0</v>
      </c>
      <c r="I190">
        <v>0</v>
      </c>
      <c r="J190" t="s">
        <v>153</v>
      </c>
      <c r="K190" t="s">
        <v>188</v>
      </c>
      <c r="L190" t="str">
        <f t="shared" si="13"/>
        <v>Expenses from continuing operations</v>
      </c>
      <c r="M190" t="str">
        <f t="shared" si="14"/>
        <v>Other expenses</v>
      </c>
      <c r="N190" t="str">
        <f t="shared" si="15"/>
        <v>Other expenses</v>
      </c>
      <c r="O190" t="str">
        <f t="shared" si="16"/>
        <v>Other expenses</v>
      </c>
      <c r="P190" t="str">
        <f t="shared" si="17"/>
        <v>Utilities</v>
      </c>
    </row>
    <row r="191" spans="2:16" s="5" customFormat="1" ht="15" customHeight="1">
      <c r="B191" t="str">
        <f t="shared" si="12"/>
        <v>Detail</v>
      </c>
      <c r="C191" t="s">
        <v>192</v>
      </c>
      <c r="D191" s="4">
        <v>2594.27</v>
      </c>
      <c r="E191" s="4">
        <v>5599.14</v>
      </c>
      <c r="F191" t="s">
        <v>49</v>
      </c>
      <c r="G191" t="s">
        <v>120</v>
      </c>
      <c r="H191">
        <v>0</v>
      </c>
      <c r="I191">
        <v>0</v>
      </c>
      <c r="J191" t="s">
        <v>153</v>
      </c>
      <c r="K191" t="s">
        <v>193</v>
      </c>
      <c r="L191" t="str">
        <f t="shared" si="13"/>
        <v>Expenses from continuing operations</v>
      </c>
      <c r="M191" t="str">
        <f t="shared" si="14"/>
        <v>Other expenses</v>
      </c>
      <c r="N191" t="str">
        <f t="shared" si="15"/>
        <v>Other expenses</v>
      </c>
      <c r="O191" t="str">
        <f t="shared" si="16"/>
        <v>Other expenses</v>
      </c>
      <c r="P191" t="str">
        <f t="shared" si="17"/>
        <v>Entertainment</v>
      </c>
    </row>
    <row r="192" spans="2:16" s="5" customFormat="1" ht="15" customHeight="1">
      <c r="B192" t="str">
        <f t="shared" si="12"/>
        <v>Detail</v>
      </c>
      <c r="C192" t="s">
        <v>194</v>
      </c>
      <c r="D192" s="4">
        <v>59.46</v>
      </c>
      <c r="E192" s="4">
        <v>0</v>
      </c>
      <c r="F192" t="s">
        <v>49</v>
      </c>
      <c r="G192" t="s">
        <v>120</v>
      </c>
      <c r="H192">
        <v>0</v>
      </c>
      <c r="I192">
        <v>0</v>
      </c>
      <c r="J192" t="s">
        <v>153</v>
      </c>
      <c r="K192" t="s">
        <v>193</v>
      </c>
      <c r="L192" t="str">
        <f t="shared" si="13"/>
        <v>Expenses from continuing operations</v>
      </c>
      <c r="M192" t="str">
        <f t="shared" si="14"/>
        <v>Other expenses</v>
      </c>
      <c r="N192" t="str">
        <f t="shared" si="15"/>
        <v>Other expenses</v>
      </c>
      <c r="O192" t="str">
        <f t="shared" si="16"/>
        <v>Other expenses</v>
      </c>
      <c r="P192" t="str">
        <f t="shared" si="17"/>
        <v>Entertainment</v>
      </c>
    </row>
    <row r="193" spans="2:16" s="5" customFormat="1" ht="15" customHeight="1">
      <c r="B193" t="str">
        <f t="shared" si="12"/>
        <v>Detail</v>
      </c>
      <c r="C193" t="s">
        <v>195</v>
      </c>
      <c r="D193" s="4">
        <v>10295.21</v>
      </c>
      <c r="E193" s="4">
        <v>11773.2</v>
      </c>
      <c r="F193" t="s">
        <v>49</v>
      </c>
      <c r="G193" t="s">
        <v>120</v>
      </c>
      <c r="H193">
        <v>0</v>
      </c>
      <c r="I193">
        <v>0</v>
      </c>
      <c r="J193" t="s">
        <v>153</v>
      </c>
      <c r="K193" t="s">
        <v>193</v>
      </c>
      <c r="L193" t="str">
        <f t="shared" si="13"/>
        <v>Expenses from continuing operations</v>
      </c>
      <c r="M193" t="str">
        <f t="shared" si="14"/>
        <v>Other expenses</v>
      </c>
      <c r="N193" t="str">
        <f t="shared" si="15"/>
        <v>Other expenses</v>
      </c>
      <c r="O193" t="str">
        <f t="shared" si="16"/>
        <v>Other expenses</v>
      </c>
      <c r="P193" t="str">
        <f t="shared" si="17"/>
        <v>Entertainment</v>
      </c>
    </row>
    <row r="194" spans="2:16" s="5" customFormat="1" ht="15" customHeight="1">
      <c r="B194" t="str">
        <f t="shared" si="12"/>
        <v>Detail</v>
      </c>
      <c r="C194" t="s">
        <v>196</v>
      </c>
      <c r="D194" s="4">
        <v>4514.61</v>
      </c>
      <c r="E194" s="4">
        <v>10727.49</v>
      </c>
      <c r="F194" t="s">
        <v>49</v>
      </c>
      <c r="G194" t="s">
        <v>120</v>
      </c>
      <c r="H194">
        <v>0</v>
      </c>
      <c r="I194">
        <v>0</v>
      </c>
      <c r="J194" t="s">
        <v>153</v>
      </c>
      <c r="K194" t="s">
        <v>193</v>
      </c>
      <c r="L194" t="str">
        <f t="shared" si="13"/>
        <v>Expenses from continuing operations</v>
      </c>
      <c r="M194" t="str">
        <f t="shared" si="14"/>
        <v>Other expenses</v>
      </c>
      <c r="N194" t="str">
        <f t="shared" si="15"/>
        <v>Other expenses</v>
      </c>
      <c r="O194" t="str">
        <f t="shared" si="16"/>
        <v>Other expenses</v>
      </c>
      <c r="P194" t="str">
        <f t="shared" si="17"/>
        <v>Entertainment</v>
      </c>
    </row>
    <row r="195" spans="2:16" s="5" customFormat="1" ht="15" customHeight="1">
      <c r="B195" t="str">
        <f t="shared" si="12"/>
        <v>Detail</v>
      </c>
      <c r="C195" t="s">
        <v>198</v>
      </c>
      <c r="D195" s="4">
        <v>7519.31</v>
      </c>
      <c r="E195" s="4">
        <v>6647.07</v>
      </c>
      <c r="F195" t="s">
        <v>49</v>
      </c>
      <c r="G195" t="s">
        <v>120</v>
      </c>
      <c r="H195">
        <v>0</v>
      </c>
      <c r="I195">
        <v>0</v>
      </c>
      <c r="J195" t="s">
        <v>153</v>
      </c>
      <c r="K195" t="s">
        <v>197</v>
      </c>
      <c r="L195" t="str">
        <f t="shared" si="13"/>
        <v>Expenses from continuing operations</v>
      </c>
      <c r="M195" t="str">
        <f t="shared" si="14"/>
        <v>Other expenses</v>
      </c>
      <c r="N195" t="str">
        <f t="shared" si="15"/>
        <v>Other expenses</v>
      </c>
      <c r="O195" t="str">
        <f t="shared" si="16"/>
        <v>Other expenses</v>
      </c>
      <c r="P195" t="str">
        <f t="shared" si="17"/>
        <v>Fringe benefits tax</v>
      </c>
    </row>
    <row r="196" spans="2:16" s="5" customFormat="1" ht="15" customHeight="1">
      <c r="B196" t="str">
        <f t="shared" si="12"/>
        <v>Detail</v>
      </c>
      <c r="C196" t="s">
        <v>201</v>
      </c>
      <c r="D196" s="4">
        <v>0</v>
      </c>
      <c r="E196" s="4">
        <v>1915.6</v>
      </c>
      <c r="F196" t="s">
        <v>49</v>
      </c>
      <c r="G196" t="s">
        <v>120</v>
      </c>
      <c r="H196">
        <v>0</v>
      </c>
      <c r="I196">
        <v>0</v>
      </c>
      <c r="J196" t="s">
        <v>153</v>
      </c>
      <c r="K196" t="s">
        <v>202</v>
      </c>
      <c r="L196" t="str">
        <f t="shared" si="13"/>
        <v>Expenses from continuing operations</v>
      </c>
      <c r="M196" t="str">
        <f t="shared" si="14"/>
        <v>Other expenses</v>
      </c>
      <c r="N196" t="str">
        <f t="shared" si="15"/>
        <v>Other expenses</v>
      </c>
      <c r="O196" t="str">
        <f t="shared" si="16"/>
        <v>Other expenses</v>
      </c>
      <c r="P196" t="str">
        <f t="shared" si="17"/>
        <v>Ceremonial expenses</v>
      </c>
    </row>
    <row r="197" spans="2:16" s="5" customFormat="1" ht="15" customHeight="1">
      <c r="B197" t="str">
        <f t="shared" si="12"/>
        <v>Detail</v>
      </c>
      <c r="C197" t="s">
        <v>301</v>
      </c>
      <c r="D197" s="4">
        <v>53.2</v>
      </c>
      <c r="E197" s="4">
        <v>1496.8</v>
      </c>
      <c r="F197" t="s">
        <v>49</v>
      </c>
      <c r="G197" t="s">
        <v>120</v>
      </c>
      <c r="H197">
        <v>0</v>
      </c>
      <c r="I197">
        <v>0</v>
      </c>
      <c r="J197" t="s">
        <v>153</v>
      </c>
      <c r="K197" t="s">
        <v>203</v>
      </c>
      <c r="L197" t="str">
        <f t="shared" si="13"/>
        <v>Expenses from continuing operations</v>
      </c>
      <c r="M197" t="str">
        <f t="shared" si="14"/>
        <v>Other expenses</v>
      </c>
      <c r="N197" t="str">
        <f t="shared" si="15"/>
        <v>Other expenses</v>
      </c>
      <c r="O197" t="str">
        <f t="shared" si="16"/>
        <v>Other expenses</v>
      </c>
      <c r="P197" t="str">
        <f t="shared" si="17"/>
        <v>Operating lease charges</v>
      </c>
    </row>
    <row r="198" spans="2:16" s="5" customFormat="1" ht="15" customHeight="1">
      <c r="B198" t="str">
        <f t="shared" si="12"/>
        <v>Detail</v>
      </c>
      <c r="C198" t="s">
        <v>302</v>
      </c>
      <c r="D198" s="4">
        <v>0</v>
      </c>
      <c r="E198" s="4">
        <v>780.63</v>
      </c>
      <c r="F198" t="s">
        <v>49</v>
      </c>
      <c r="G198" t="s">
        <v>120</v>
      </c>
      <c r="H198">
        <v>0</v>
      </c>
      <c r="I198">
        <v>0</v>
      </c>
      <c r="J198" t="s">
        <v>153</v>
      </c>
      <c r="K198" t="s">
        <v>303</v>
      </c>
      <c r="L198" t="str">
        <f t="shared" si="13"/>
        <v>Expenses from continuing operations</v>
      </c>
      <c r="M198" t="str">
        <f t="shared" si="14"/>
        <v>Other expenses</v>
      </c>
      <c r="N198" t="str">
        <f t="shared" si="15"/>
        <v>Other expenses</v>
      </c>
      <c r="O198" t="str">
        <f t="shared" si="16"/>
        <v>Other expenses</v>
      </c>
      <c r="P198" t="str">
        <f t="shared" si="17"/>
        <v>Outsource management fees</v>
      </c>
    </row>
    <row r="199" spans="2:16" s="5" customFormat="1" ht="15" customHeight="1">
      <c r="B199" t="str">
        <f t="shared" si="12"/>
        <v>Detail</v>
      </c>
      <c r="C199" t="s">
        <v>204</v>
      </c>
      <c r="D199" s="4">
        <v>0</v>
      </c>
      <c r="E199" s="4">
        <v>15.99</v>
      </c>
      <c r="F199" t="s">
        <v>49</v>
      </c>
      <c r="G199" t="s">
        <v>120</v>
      </c>
      <c r="H199">
        <v>0</v>
      </c>
      <c r="I199">
        <v>0</v>
      </c>
      <c r="J199" t="s">
        <v>153</v>
      </c>
      <c r="K199" t="s">
        <v>205</v>
      </c>
      <c r="L199" t="str">
        <f t="shared" si="13"/>
        <v>Expenses from continuing operations</v>
      </c>
      <c r="M199" t="str">
        <f t="shared" si="14"/>
        <v>Other expenses</v>
      </c>
      <c r="N199" t="str">
        <f t="shared" si="15"/>
        <v>Other expenses</v>
      </c>
      <c r="O199" t="str">
        <f t="shared" si="16"/>
        <v>Other expenses</v>
      </c>
      <c r="P199" t="str">
        <f t="shared" si="17"/>
        <v>Cost of goods sold - UCU Ltd</v>
      </c>
    </row>
    <row r="200" spans="2:16" s="5" customFormat="1" ht="15" customHeight="1">
      <c r="B200" t="str">
        <f t="shared" si="12"/>
        <v>Detail</v>
      </c>
      <c r="C200" t="s">
        <v>207</v>
      </c>
      <c r="D200" s="4">
        <v>2555.74</v>
      </c>
      <c r="E200" s="4">
        <v>32496.72</v>
      </c>
      <c r="F200" t="s">
        <v>49</v>
      </c>
      <c r="G200" t="s">
        <v>120</v>
      </c>
      <c r="H200">
        <v>0</v>
      </c>
      <c r="I200">
        <v>0</v>
      </c>
      <c r="J200" t="s">
        <v>153</v>
      </c>
      <c r="K200" t="s">
        <v>206</v>
      </c>
      <c r="L200" t="str">
        <f t="shared" si="13"/>
        <v>Expenses from continuing operations</v>
      </c>
      <c r="M200" t="str">
        <f t="shared" si="14"/>
        <v>Other expenses</v>
      </c>
      <c r="N200" t="str">
        <f t="shared" si="15"/>
        <v>Other expenses</v>
      </c>
      <c r="O200" t="str">
        <f t="shared" si="16"/>
        <v>Other expenses</v>
      </c>
      <c r="P200" t="str">
        <f t="shared" si="17"/>
        <v>Credit card expense</v>
      </c>
    </row>
    <row r="201" spans="2:16" s="5" customFormat="1" ht="15" customHeight="1">
      <c r="B201" t="str">
        <f t="shared" si="12"/>
        <v>Detail</v>
      </c>
      <c r="C201" t="s">
        <v>209</v>
      </c>
      <c r="D201" s="4">
        <v>0</v>
      </c>
      <c r="E201" s="4">
        <v>80217.36</v>
      </c>
      <c r="F201" t="s">
        <v>49</v>
      </c>
      <c r="G201" t="s">
        <v>120</v>
      </c>
      <c r="H201">
        <v>0</v>
      </c>
      <c r="I201">
        <v>0</v>
      </c>
      <c r="J201" t="s">
        <v>153</v>
      </c>
      <c r="K201" t="s">
        <v>208</v>
      </c>
      <c r="L201" t="str">
        <f t="shared" si="13"/>
        <v>Expenses from continuing operations</v>
      </c>
      <c r="M201" t="str">
        <f t="shared" si="14"/>
        <v>Other expenses</v>
      </c>
      <c r="N201" t="str">
        <f t="shared" si="15"/>
        <v>Other expenses</v>
      </c>
      <c r="O201" t="str">
        <f t="shared" si="16"/>
        <v>Other expenses</v>
      </c>
      <c r="P201" t="str">
        <f t="shared" si="17"/>
        <v>Services received from related entities</v>
      </c>
    </row>
    <row r="202" spans="2:16" s="5" customFormat="1" ht="15" customHeight="1">
      <c r="B202" t="str">
        <f t="shared" si="12"/>
        <v>Detail</v>
      </c>
      <c r="C202" t="s">
        <v>210</v>
      </c>
      <c r="D202" s="4">
        <v>0</v>
      </c>
      <c r="E202" s="4">
        <v>32977.91</v>
      </c>
      <c r="F202" t="s">
        <v>49</v>
      </c>
      <c r="G202" t="s">
        <v>120</v>
      </c>
      <c r="H202">
        <v>0</v>
      </c>
      <c r="I202">
        <v>0</v>
      </c>
      <c r="J202" t="s">
        <v>153</v>
      </c>
      <c r="K202" t="s">
        <v>208</v>
      </c>
      <c r="L202" t="str">
        <f t="shared" si="13"/>
        <v>Expenses from continuing operations</v>
      </c>
      <c r="M202" t="str">
        <f t="shared" si="14"/>
        <v>Other expenses</v>
      </c>
      <c r="N202" t="str">
        <f t="shared" si="15"/>
        <v>Other expenses</v>
      </c>
      <c r="O202" t="str">
        <f t="shared" si="16"/>
        <v>Other expenses</v>
      </c>
      <c r="P202" t="str">
        <f t="shared" si="17"/>
        <v>Services received from related entities</v>
      </c>
    </row>
    <row r="203" spans="2:16" s="5" customFormat="1" ht="15" customHeight="1">
      <c r="B203" t="str">
        <f t="shared" si="12"/>
        <v>Detail</v>
      </c>
      <c r="C203" t="s">
        <v>211</v>
      </c>
      <c r="D203" s="4">
        <v>1342188.02</v>
      </c>
      <c r="E203" s="4">
        <v>1047747.72</v>
      </c>
      <c r="F203" t="s">
        <v>49</v>
      </c>
      <c r="G203" t="s">
        <v>120</v>
      </c>
      <c r="H203">
        <v>0</v>
      </c>
      <c r="I203">
        <v>0</v>
      </c>
      <c r="J203" t="s">
        <v>153</v>
      </c>
      <c r="K203" t="s">
        <v>208</v>
      </c>
      <c r="L203" t="str">
        <f t="shared" si="13"/>
        <v>Expenses from continuing operations</v>
      </c>
      <c r="M203" t="str">
        <f t="shared" si="14"/>
        <v>Other expenses</v>
      </c>
      <c r="N203" t="str">
        <f t="shared" si="15"/>
        <v>Other expenses</v>
      </c>
      <c r="O203" t="str">
        <f t="shared" si="16"/>
        <v>Other expenses</v>
      </c>
      <c r="P203" t="str">
        <f t="shared" si="17"/>
        <v>Services received from related entities</v>
      </c>
    </row>
    <row r="204" spans="2:16" s="5" customFormat="1" ht="15" customHeight="1">
      <c r="B204" t="str">
        <f t="shared" si="12"/>
        <v>Detail</v>
      </c>
      <c r="C204" t="s">
        <v>212</v>
      </c>
      <c r="D204" s="4">
        <v>0</v>
      </c>
      <c r="E204" s="4">
        <v>459057.01</v>
      </c>
      <c r="F204" t="s">
        <v>49</v>
      </c>
      <c r="G204" t="s">
        <v>120</v>
      </c>
      <c r="H204">
        <v>0</v>
      </c>
      <c r="I204">
        <v>0</v>
      </c>
      <c r="J204" t="s">
        <v>153</v>
      </c>
      <c r="K204" t="s">
        <v>208</v>
      </c>
      <c r="L204" t="str">
        <f t="shared" si="13"/>
        <v>Expenses from continuing operations</v>
      </c>
      <c r="M204" t="str">
        <f t="shared" si="14"/>
        <v>Other expenses</v>
      </c>
      <c r="N204" t="str">
        <f t="shared" si="15"/>
        <v>Other expenses</v>
      </c>
      <c r="O204" t="str">
        <f t="shared" si="16"/>
        <v>Other expenses</v>
      </c>
      <c r="P204" t="str">
        <f t="shared" si="17"/>
        <v>Services received from related entities</v>
      </c>
    </row>
    <row r="205" spans="2:16" s="5" customFormat="1" ht="15" customHeight="1">
      <c r="B205" t="str">
        <f t="shared" si="12"/>
        <v>Detail</v>
      </c>
      <c r="C205" t="s">
        <v>213</v>
      </c>
      <c r="D205" s="4">
        <v>1184</v>
      </c>
      <c r="E205" s="4">
        <v>2591.7</v>
      </c>
      <c r="F205" t="s">
        <v>49</v>
      </c>
      <c r="G205" t="s">
        <v>120</v>
      </c>
      <c r="H205">
        <v>0</v>
      </c>
      <c r="I205">
        <v>0</v>
      </c>
      <c r="J205" t="s">
        <v>153</v>
      </c>
      <c r="K205" t="s">
        <v>104</v>
      </c>
      <c r="L205" t="str">
        <f t="shared" si="13"/>
        <v>Expenses from continuing operations</v>
      </c>
      <c r="M205" t="str">
        <f t="shared" si="14"/>
        <v>Other expenses</v>
      </c>
      <c r="N205" t="str">
        <f t="shared" si="15"/>
        <v>Other expenses</v>
      </c>
      <c r="O205" t="str">
        <f t="shared" si="16"/>
        <v>Other expenses</v>
      </c>
      <c r="P205" t="str">
        <f t="shared" si="17"/>
        <v>Other</v>
      </c>
    </row>
    <row r="206" spans="2:16" s="5" customFormat="1" ht="15" customHeight="1">
      <c r="B206" t="str">
        <f t="shared" si="12"/>
        <v>Detail</v>
      </c>
      <c r="C206" t="s">
        <v>214</v>
      </c>
      <c r="D206" s="4">
        <v>-2850.24</v>
      </c>
      <c r="E206" s="4">
        <v>40191.94</v>
      </c>
      <c r="F206" t="s">
        <v>49</v>
      </c>
      <c r="G206" t="s">
        <v>120</v>
      </c>
      <c r="H206">
        <v>0</v>
      </c>
      <c r="I206">
        <v>0</v>
      </c>
      <c r="J206" t="s">
        <v>153</v>
      </c>
      <c r="K206" t="s">
        <v>104</v>
      </c>
      <c r="L206" t="str">
        <f t="shared" si="13"/>
        <v>Expenses from continuing operations</v>
      </c>
      <c r="M206" t="str">
        <f t="shared" si="14"/>
        <v>Other expenses</v>
      </c>
      <c r="N206" t="str">
        <f t="shared" si="15"/>
        <v>Other expenses</v>
      </c>
      <c r="O206" t="str">
        <f t="shared" si="16"/>
        <v>Other expenses</v>
      </c>
      <c r="P206" t="str">
        <f t="shared" si="17"/>
        <v>Other</v>
      </c>
    </row>
    <row r="207" spans="2:16" s="5" customFormat="1" ht="15" customHeight="1">
      <c r="B207" t="str">
        <f t="shared" si="12"/>
        <v>Detail</v>
      </c>
      <c r="C207" t="s">
        <v>215</v>
      </c>
      <c r="D207" s="4">
        <v>7450.75</v>
      </c>
      <c r="E207" s="4">
        <v>1644.22</v>
      </c>
      <c r="F207" t="s">
        <v>49</v>
      </c>
      <c r="G207" t="s">
        <v>120</v>
      </c>
      <c r="H207">
        <v>0</v>
      </c>
      <c r="I207">
        <v>0</v>
      </c>
      <c r="J207" t="s">
        <v>153</v>
      </c>
      <c r="K207" t="s">
        <v>104</v>
      </c>
      <c r="L207" t="str">
        <f t="shared" si="13"/>
        <v>Expenses from continuing operations</v>
      </c>
      <c r="M207" t="str">
        <f t="shared" si="14"/>
        <v>Other expenses</v>
      </c>
      <c r="N207" t="str">
        <f t="shared" si="15"/>
        <v>Other expenses</v>
      </c>
      <c r="O207" t="str">
        <f t="shared" si="16"/>
        <v>Other expenses</v>
      </c>
      <c r="P207" t="str">
        <f t="shared" si="17"/>
        <v>Other</v>
      </c>
    </row>
    <row r="208" spans="2:16" s="5" customFormat="1" ht="15" customHeight="1">
      <c r="B208" t="str">
        <f t="shared" si="12"/>
        <v>Detail</v>
      </c>
      <c r="C208" t="s">
        <v>305</v>
      </c>
      <c r="D208" s="4">
        <v>12.16</v>
      </c>
      <c r="E208" s="4">
        <v>0</v>
      </c>
      <c r="F208" t="s">
        <v>49</v>
      </c>
      <c r="G208" t="s">
        <v>120</v>
      </c>
      <c r="H208">
        <v>0</v>
      </c>
      <c r="I208">
        <v>0</v>
      </c>
      <c r="J208" t="s">
        <v>153</v>
      </c>
      <c r="K208" t="s">
        <v>104</v>
      </c>
      <c r="L208" t="str">
        <f t="shared" si="13"/>
        <v>Expenses from continuing operations</v>
      </c>
      <c r="M208" t="str">
        <f t="shared" si="14"/>
        <v>Other expenses</v>
      </c>
      <c r="N208" t="str">
        <f t="shared" si="15"/>
        <v>Other expenses</v>
      </c>
      <c r="O208" t="str">
        <f t="shared" si="16"/>
        <v>Other expenses</v>
      </c>
      <c r="P208" t="str">
        <f t="shared" si="17"/>
        <v>Other</v>
      </c>
    </row>
    <row r="209" spans="2:16" s="5" customFormat="1" ht="15" customHeight="1">
      <c r="B209" t="str">
        <f t="shared" si="12"/>
        <v>Detail</v>
      </c>
      <c r="C209" t="s">
        <v>216</v>
      </c>
      <c r="D209" s="4">
        <v>32460.83</v>
      </c>
      <c r="E209" s="4">
        <v>32388.4</v>
      </c>
      <c r="F209" t="s">
        <v>49</v>
      </c>
      <c r="G209" t="s">
        <v>120</v>
      </c>
      <c r="H209">
        <v>0</v>
      </c>
      <c r="I209">
        <v>0</v>
      </c>
      <c r="J209" t="s">
        <v>153</v>
      </c>
      <c r="K209" t="s">
        <v>104</v>
      </c>
      <c r="L209" t="str">
        <f t="shared" si="13"/>
        <v>Expenses from continuing operations</v>
      </c>
      <c r="M209" t="str">
        <f t="shared" si="14"/>
        <v>Other expenses</v>
      </c>
      <c r="N209" t="str">
        <f t="shared" si="15"/>
        <v>Other expenses</v>
      </c>
      <c r="O209" t="str">
        <f t="shared" si="16"/>
        <v>Other expenses</v>
      </c>
      <c r="P209" t="str">
        <f t="shared" si="17"/>
        <v>Other</v>
      </c>
    </row>
    <row r="210" spans="2:16" s="5" customFormat="1" ht="15" customHeight="1">
      <c r="B210" t="str">
        <f t="shared" si="12"/>
        <v>Detail</v>
      </c>
      <c r="C210" t="s">
        <v>306</v>
      </c>
      <c r="D210" s="4">
        <v>0</v>
      </c>
      <c r="E210" s="4">
        <v>19000</v>
      </c>
      <c r="F210" t="s">
        <v>49</v>
      </c>
      <c r="G210" t="s">
        <v>120</v>
      </c>
      <c r="H210">
        <v>0</v>
      </c>
      <c r="I210">
        <v>0</v>
      </c>
      <c r="J210" t="s">
        <v>153</v>
      </c>
      <c r="K210" t="s">
        <v>104</v>
      </c>
      <c r="L210" t="str">
        <f t="shared" si="13"/>
        <v>Expenses from continuing operations</v>
      </c>
      <c r="M210" t="str">
        <f t="shared" si="14"/>
        <v>Other expenses</v>
      </c>
      <c r="N210" t="str">
        <f t="shared" si="15"/>
        <v>Other expenses</v>
      </c>
      <c r="O210" t="str">
        <f t="shared" si="16"/>
        <v>Other expenses</v>
      </c>
      <c r="P210" t="str">
        <f t="shared" si="17"/>
        <v>Other</v>
      </c>
    </row>
    <row r="211" spans="2:16" s="5" customFormat="1" ht="15" customHeight="1">
      <c r="B211" t="str">
        <f t="shared" si="12"/>
        <v>Detail</v>
      </c>
      <c r="C211" t="s">
        <v>217</v>
      </c>
      <c r="D211" s="4">
        <v>0</v>
      </c>
      <c r="E211" s="4">
        <v>422.18</v>
      </c>
      <c r="F211" t="s">
        <v>49</v>
      </c>
      <c r="G211" t="s">
        <v>120</v>
      </c>
      <c r="H211">
        <v>0</v>
      </c>
      <c r="I211">
        <v>0</v>
      </c>
      <c r="J211" t="s">
        <v>153</v>
      </c>
      <c r="K211" t="s">
        <v>104</v>
      </c>
      <c r="L211" t="str">
        <f t="shared" si="13"/>
        <v>Expenses from continuing operations</v>
      </c>
      <c r="M211" t="str">
        <f t="shared" si="14"/>
        <v>Other expenses</v>
      </c>
      <c r="N211" t="str">
        <f t="shared" si="15"/>
        <v>Other expenses</v>
      </c>
      <c r="O211" t="str">
        <f t="shared" si="16"/>
        <v>Other expenses</v>
      </c>
      <c r="P211" t="str">
        <f t="shared" si="17"/>
        <v>Other</v>
      </c>
    </row>
    <row r="212" spans="2:16" s="5" customFormat="1" ht="15" customHeight="1">
      <c r="B212" t="str">
        <f t="shared" si="12"/>
        <v>Detail</v>
      </c>
      <c r="C212" t="s">
        <v>218</v>
      </c>
      <c r="D212" s="4">
        <v>44415</v>
      </c>
      <c r="E212" s="4">
        <v>4800</v>
      </c>
      <c r="F212" t="s">
        <v>49</v>
      </c>
      <c r="G212" t="s">
        <v>120</v>
      </c>
      <c r="H212">
        <v>0</v>
      </c>
      <c r="I212">
        <v>0</v>
      </c>
      <c r="J212" t="s">
        <v>153</v>
      </c>
      <c r="K212" t="s">
        <v>104</v>
      </c>
      <c r="L212" t="str">
        <f t="shared" si="13"/>
        <v>Expenses from continuing operations</v>
      </c>
      <c r="M212" t="str">
        <f t="shared" si="14"/>
        <v>Other expenses</v>
      </c>
      <c r="N212" t="str">
        <f t="shared" si="15"/>
        <v>Other expenses</v>
      </c>
      <c r="O212" t="str">
        <f t="shared" si="16"/>
        <v>Other expenses</v>
      </c>
      <c r="P212" t="str">
        <f t="shared" si="17"/>
        <v>Other</v>
      </c>
    </row>
    <row r="213" spans="2:16" s="5" customFormat="1" ht="15" customHeight="1">
      <c r="B213" t="str">
        <f t="shared" si="12"/>
        <v>Detail</v>
      </c>
      <c r="C213" t="s">
        <v>307</v>
      </c>
      <c r="D213" s="4">
        <v>2237.75</v>
      </c>
      <c r="E213" s="4">
        <v>424369.75</v>
      </c>
      <c r="F213" t="s">
        <v>49</v>
      </c>
      <c r="G213" t="s">
        <v>120</v>
      </c>
      <c r="H213">
        <v>0</v>
      </c>
      <c r="I213">
        <v>0</v>
      </c>
      <c r="J213" t="s">
        <v>153</v>
      </c>
      <c r="K213" t="s">
        <v>104</v>
      </c>
      <c r="L213" t="str">
        <f t="shared" si="13"/>
        <v>Expenses from continuing operations</v>
      </c>
      <c r="M213" t="str">
        <f t="shared" si="14"/>
        <v>Other expenses</v>
      </c>
      <c r="N213" t="str">
        <f t="shared" si="15"/>
        <v>Other expenses</v>
      </c>
      <c r="O213" t="str">
        <f t="shared" si="16"/>
        <v>Other expenses</v>
      </c>
      <c r="P213" t="str">
        <f t="shared" si="17"/>
        <v>Other</v>
      </c>
    </row>
    <row r="214" spans="2:16" s="5" customFormat="1" ht="15" customHeight="1">
      <c r="B214" t="str">
        <f t="shared" si="12"/>
        <v>Detail</v>
      </c>
      <c r="C214" t="s">
        <v>220</v>
      </c>
      <c r="D214" s="4">
        <v>1053.24</v>
      </c>
      <c r="E214" s="4">
        <v>2669.33</v>
      </c>
      <c r="F214" t="s">
        <v>49</v>
      </c>
      <c r="G214" t="s">
        <v>120</v>
      </c>
      <c r="H214">
        <v>0</v>
      </c>
      <c r="I214">
        <v>0</v>
      </c>
      <c r="J214" t="s">
        <v>153</v>
      </c>
      <c r="K214" t="s">
        <v>104</v>
      </c>
      <c r="L214" t="str">
        <f t="shared" si="13"/>
        <v>Expenses from continuing operations</v>
      </c>
      <c r="M214" t="str">
        <f t="shared" si="14"/>
        <v>Other expenses</v>
      </c>
      <c r="N214" t="str">
        <f t="shared" si="15"/>
        <v>Other expenses</v>
      </c>
      <c r="O214" t="str">
        <f t="shared" si="16"/>
        <v>Other expenses</v>
      </c>
      <c r="P214" t="str">
        <f t="shared" si="17"/>
        <v>Other</v>
      </c>
    </row>
    <row r="215" spans="2:16" s="5" customFormat="1" ht="15" customHeight="1">
      <c r="B215" t="str">
        <f t="shared" si="12"/>
        <v>Detail</v>
      </c>
      <c r="C215" t="s">
        <v>221</v>
      </c>
      <c r="D215" s="4">
        <v>156</v>
      </c>
      <c r="E215" s="4">
        <v>0</v>
      </c>
      <c r="F215" t="s">
        <v>49</v>
      </c>
      <c r="G215" t="s">
        <v>120</v>
      </c>
      <c r="H215">
        <v>0</v>
      </c>
      <c r="I215">
        <v>0</v>
      </c>
      <c r="J215" t="s">
        <v>153</v>
      </c>
      <c r="K215" t="s">
        <v>104</v>
      </c>
      <c r="L215" t="str">
        <f t="shared" si="13"/>
        <v>Expenses from continuing operations</v>
      </c>
      <c r="M215" t="str">
        <f t="shared" si="14"/>
        <v>Other expenses</v>
      </c>
      <c r="N215" t="str">
        <f t="shared" si="15"/>
        <v>Other expenses</v>
      </c>
      <c r="O215" t="str">
        <f t="shared" si="16"/>
        <v>Other expenses</v>
      </c>
      <c r="P215" t="str">
        <f t="shared" si="17"/>
        <v>Other</v>
      </c>
    </row>
    <row r="216" spans="2:16" s="5" customFormat="1" ht="15" customHeight="1">
      <c r="B216" t="str">
        <f t="shared" si="12"/>
        <v>Detail</v>
      </c>
      <c r="C216" t="s">
        <v>222</v>
      </c>
      <c r="D216" s="4">
        <v>19253.2</v>
      </c>
      <c r="E216" s="4">
        <v>20522.87</v>
      </c>
      <c r="F216" t="s">
        <v>49</v>
      </c>
      <c r="G216" t="s">
        <v>120</v>
      </c>
      <c r="H216">
        <v>0</v>
      </c>
      <c r="I216">
        <v>0</v>
      </c>
      <c r="J216" t="s">
        <v>153</v>
      </c>
      <c r="K216" t="s">
        <v>104</v>
      </c>
      <c r="L216" t="str">
        <f t="shared" si="13"/>
        <v>Expenses from continuing operations</v>
      </c>
      <c r="M216" t="str">
        <f t="shared" si="14"/>
        <v>Other expenses</v>
      </c>
      <c r="N216" t="str">
        <f t="shared" si="15"/>
        <v>Other expenses</v>
      </c>
      <c r="O216" t="str">
        <f t="shared" si="16"/>
        <v>Other expenses</v>
      </c>
      <c r="P216" t="str">
        <f t="shared" si="17"/>
        <v>Other</v>
      </c>
    </row>
    <row r="217" spans="2:16" s="5" customFormat="1" ht="15" customHeight="1">
      <c r="B217" t="str">
        <f t="shared" si="12"/>
        <v>Detail</v>
      </c>
      <c r="C217" t="s">
        <v>223</v>
      </c>
      <c r="D217" s="4">
        <v>624</v>
      </c>
      <c r="E217" s="4">
        <v>1112.5</v>
      </c>
      <c r="F217" t="s">
        <v>49</v>
      </c>
      <c r="G217" t="s">
        <v>120</v>
      </c>
      <c r="H217">
        <v>0</v>
      </c>
      <c r="I217">
        <v>0</v>
      </c>
      <c r="J217" t="s">
        <v>153</v>
      </c>
      <c r="K217" t="s">
        <v>104</v>
      </c>
      <c r="L217" t="str">
        <f t="shared" si="13"/>
        <v>Expenses from continuing operations</v>
      </c>
      <c r="M217" t="str">
        <f t="shared" si="14"/>
        <v>Other expenses</v>
      </c>
      <c r="N217" t="str">
        <f t="shared" si="15"/>
        <v>Other expenses</v>
      </c>
      <c r="O217" t="str">
        <f t="shared" si="16"/>
        <v>Other expenses</v>
      </c>
      <c r="P217" t="str">
        <f t="shared" si="17"/>
        <v>Other</v>
      </c>
    </row>
    <row r="218" spans="2:16" s="5" customFormat="1" ht="15" customHeight="1">
      <c r="B218" t="str">
        <f t="shared" si="12"/>
        <v>Detail</v>
      </c>
      <c r="C218" t="s">
        <v>225</v>
      </c>
      <c r="D218" s="4">
        <v>0</v>
      </c>
      <c r="E218" s="4">
        <v>31565.05</v>
      </c>
      <c r="F218" t="s">
        <v>49</v>
      </c>
      <c r="G218" t="s">
        <v>120</v>
      </c>
      <c r="H218" t="s">
        <v>153</v>
      </c>
      <c r="I218">
        <v>0</v>
      </c>
      <c r="J218">
        <v>0</v>
      </c>
      <c r="K218" t="s">
        <v>224</v>
      </c>
      <c r="L218" t="str">
        <f t="shared" si="13"/>
        <v>Expenses from continuing operations</v>
      </c>
      <c r="M218" t="str">
        <f t="shared" si="14"/>
        <v>Other expenses</v>
      </c>
      <c r="N218" t="str">
        <f t="shared" si="15"/>
        <v>Asset Transfer Accounts</v>
      </c>
      <c r="O218" t="str">
        <f t="shared" si="16"/>
        <v>Asset Transfer Accounts</v>
      </c>
      <c r="P218" t="str">
        <f t="shared" si="17"/>
        <v>Asset Transfer Accounts</v>
      </c>
    </row>
    <row r="219" spans="2:16" s="5" customFormat="1" ht="15" customHeight="1">
      <c r="B219" t="str">
        <f t="shared" si="12"/>
        <v>Detail</v>
      </c>
      <c r="C219" t="s">
        <v>226</v>
      </c>
      <c r="D219" s="4">
        <v>0</v>
      </c>
      <c r="E219" s="4">
        <v>-31565.05</v>
      </c>
      <c r="F219" t="s">
        <v>49</v>
      </c>
      <c r="G219" t="s">
        <v>120</v>
      </c>
      <c r="H219" t="s">
        <v>153</v>
      </c>
      <c r="I219">
        <v>0</v>
      </c>
      <c r="J219">
        <v>0</v>
      </c>
      <c r="K219" t="s">
        <v>224</v>
      </c>
      <c r="L219" t="str">
        <f t="shared" si="13"/>
        <v>Expenses from continuing operations</v>
      </c>
      <c r="M219" t="str">
        <f t="shared" si="14"/>
        <v>Other expenses</v>
      </c>
      <c r="N219" t="str">
        <f t="shared" si="15"/>
        <v>Asset Transfer Accounts</v>
      </c>
      <c r="O219" t="str">
        <f t="shared" si="16"/>
        <v>Asset Transfer Accounts</v>
      </c>
      <c r="P219" t="str">
        <f t="shared" si="17"/>
        <v>Asset Transfer Accounts</v>
      </c>
    </row>
    <row r="220" spans="2:16" s="5" customFormat="1" ht="15" customHeight="1">
      <c r="B220" t="str">
        <f t="shared" si="12"/>
        <v>Detail</v>
      </c>
      <c r="C220" t="s">
        <v>227</v>
      </c>
      <c r="D220" s="4">
        <v>16431.13</v>
      </c>
      <c r="E220" s="4">
        <v>5191.36</v>
      </c>
      <c r="F220" t="s">
        <v>49</v>
      </c>
      <c r="G220" t="s">
        <v>120</v>
      </c>
      <c r="H220" t="s">
        <v>153</v>
      </c>
      <c r="I220">
        <v>0</v>
      </c>
      <c r="J220">
        <v>0</v>
      </c>
      <c r="K220" t="s">
        <v>224</v>
      </c>
      <c r="L220" t="str">
        <f t="shared" si="13"/>
        <v>Expenses from continuing operations</v>
      </c>
      <c r="M220" t="str">
        <f t="shared" si="14"/>
        <v>Other expenses</v>
      </c>
      <c r="N220" t="str">
        <f t="shared" si="15"/>
        <v>Asset Transfer Accounts</v>
      </c>
      <c r="O220" t="str">
        <f t="shared" si="16"/>
        <v>Asset Transfer Accounts</v>
      </c>
      <c r="P220" t="str">
        <f t="shared" si="17"/>
        <v>Asset Transfer Accounts</v>
      </c>
    </row>
    <row r="221" spans="2:16" s="5" customFormat="1" ht="15" customHeight="1">
      <c r="B221" t="str">
        <f t="shared" si="12"/>
        <v>Detail</v>
      </c>
      <c r="C221" t="s">
        <v>228</v>
      </c>
      <c r="D221" s="4">
        <v>-16431.09</v>
      </c>
      <c r="E221" s="4">
        <v>-5191.36</v>
      </c>
      <c r="F221" t="s">
        <v>49</v>
      </c>
      <c r="G221" t="s">
        <v>120</v>
      </c>
      <c r="H221" t="s">
        <v>153</v>
      </c>
      <c r="I221">
        <v>0</v>
      </c>
      <c r="J221">
        <v>0</v>
      </c>
      <c r="K221" t="s">
        <v>224</v>
      </c>
      <c r="L221" t="str">
        <f t="shared" si="13"/>
        <v>Expenses from continuing operations</v>
      </c>
      <c r="M221" t="str">
        <f t="shared" si="14"/>
        <v>Other expenses</v>
      </c>
      <c r="N221" t="str">
        <f t="shared" si="15"/>
        <v>Asset Transfer Accounts</v>
      </c>
      <c r="O221" t="str">
        <f t="shared" si="16"/>
        <v>Asset Transfer Accounts</v>
      </c>
      <c r="P221" t="str">
        <f t="shared" si="17"/>
        <v>Asset Transfer Accounts</v>
      </c>
    </row>
    <row r="222" spans="2:16" s="5" customFormat="1" ht="15" customHeight="1">
      <c r="B222"/>
      <c r="C222"/>
      <c r="D222"/>
      <c r="E222"/>
      <c r="F222"/>
      <c r="G222"/>
      <c r="H222"/>
      <c r="I222"/>
      <c r="J222"/>
      <c r="K222"/>
      <c r="L222"/>
      <c r="M222"/>
      <c r="N222"/>
      <c r="O222"/>
      <c r="P222"/>
    </row>
    <row r="223" spans="2:16" s="5" customFormat="1" ht="15" customHeight="1">
      <c r="B223"/>
      <c r="C223"/>
      <c r="D223"/>
      <c r="E223"/>
      <c r="F223"/>
      <c r="G223"/>
      <c r="H223"/>
      <c r="I223"/>
      <c r="J223"/>
      <c r="K223"/>
      <c r="L223"/>
      <c r="M223"/>
      <c r="N223"/>
      <c r="O223"/>
      <c r="P223"/>
    </row>
    <row r="224" spans="2:16" s="5" customFormat="1" ht="15" customHeight="1">
      <c r="B224"/>
      <c r="C224"/>
      <c r="D224"/>
      <c r="E224"/>
      <c r="F224"/>
      <c r="G224"/>
      <c r="H224"/>
      <c r="I224"/>
      <c r="J224"/>
      <c r="K224"/>
      <c r="L224"/>
      <c r="M224"/>
      <c r="N224"/>
      <c r="O224"/>
      <c r="P224"/>
    </row>
    <row r="225" spans="2:16" s="5" customFormat="1" ht="15" customHeight="1">
      <c r="B225"/>
      <c r="C225"/>
      <c r="D225"/>
      <c r="E225"/>
      <c r="F225"/>
      <c r="G225"/>
      <c r="H225"/>
      <c r="I225"/>
      <c r="J225"/>
      <c r="K225"/>
      <c r="L225"/>
      <c r="M225"/>
      <c r="N225"/>
      <c r="O225"/>
      <c r="P225"/>
    </row>
    <row r="226" spans="2:16" s="5" customFormat="1" ht="15" customHeight="1">
      <c r="B226"/>
      <c r="C226"/>
      <c r="D226"/>
      <c r="E226"/>
      <c r="F226"/>
      <c r="G226"/>
      <c r="H226"/>
      <c r="I226"/>
      <c r="J226"/>
      <c r="K226"/>
      <c r="L226"/>
      <c r="M226"/>
      <c r="N226"/>
      <c r="O226"/>
      <c r="P226"/>
    </row>
    <row r="227" spans="2:16" s="5" customFormat="1" ht="15" customHeight="1">
      <c r="B227"/>
      <c r="C227"/>
      <c r="D227"/>
      <c r="E227"/>
      <c r="F227"/>
      <c r="G227"/>
      <c r="H227"/>
      <c r="I227"/>
      <c r="J227"/>
      <c r="K227"/>
      <c r="L227"/>
      <c r="M227"/>
      <c r="N227"/>
      <c r="O227"/>
      <c r="P227"/>
    </row>
    <row r="228" spans="2:16" s="5" customFormat="1" ht="15" customHeight="1">
      <c r="B228"/>
      <c r="C228"/>
      <c r="D228"/>
      <c r="E228"/>
      <c r="F228"/>
      <c r="G228"/>
      <c r="H228"/>
      <c r="I228"/>
      <c r="J228"/>
      <c r="K228"/>
      <c r="L228"/>
      <c r="M228"/>
      <c r="N228"/>
      <c r="O228"/>
      <c r="P228"/>
    </row>
    <row r="229" spans="2:16" s="5" customFormat="1" ht="15" customHeight="1">
      <c r="B229"/>
      <c r="C229"/>
      <c r="D229"/>
      <c r="E229"/>
      <c r="F229"/>
      <c r="G229"/>
      <c r="H229"/>
      <c r="I229"/>
      <c r="J229"/>
      <c r="K229"/>
      <c r="L229"/>
      <c r="M229"/>
      <c r="N229"/>
      <c r="O229"/>
      <c r="P229"/>
    </row>
    <row r="230" spans="2:16" s="5" customFormat="1" ht="15" customHeight="1">
      <c r="B230"/>
      <c r="C230"/>
      <c r="D230"/>
      <c r="E230"/>
      <c r="F230"/>
      <c r="G230"/>
      <c r="H230"/>
      <c r="I230"/>
      <c r="J230"/>
      <c r="K230"/>
      <c r="L230"/>
      <c r="M230"/>
      <c r="N230"/>
      <c r="O230"/>
      <c r="P230"/>
    </row>
    <row r="231" spans="2:16" s="5" customFormat="1" ht="15" customHeight="1">
      <c r="B231"/>
      <c r="C231"/>
      <c r="D231"/>
      <c r="E231"/>
      <c r="F231"/>
      <c r="G231"/>
      <c r="H231"/>
      <c r="I231"/>
      <c r="J231"/>
      <c r="K231"/>
      <c r="L231"/>
      <c r="M231"/>
      <c r="N231"/>
      <c r="O231"/>
      <c r="P231"/>
    </row>
    <row r="232" spans="2:16" s="5" customFormat="1" ht="15" customHeight="1">
      <c r="B232"/>
      <c r="C232"/>
      <c r="D232"/>
      <c r="E232"/>
      <c r="F232"/>
      <c r="G232"/>
      <c r="H232"/>
      <c r="I232"/>
      <c r="J232"/>
      <c r="K232"/>
      <c r="L232"/>
      <c r="M232"/>
      <c r="N232"/>
      <c r="O232"/>
      <c r="P232"/>
    </row>
    <row r="233" spans="2:16" s="5" customFormat="1" ht="15" customHeight="1">
      <c r="B233"/>
      <c r="C233"/>
      <c r="D233"/>
      <c r="E233"/>
      <c r="F233"/>
      <c r="G233"/>
      <c r="H233"/>
      <c r="I233"/>
      <c r="J233"/>
      <c r="K233"/>
      <c r="L233"/>
      <c r="M233"/>
      <c r="N233"/>
      <c r="O233"/>
      <c r="P233"/>
    </row>
    <row r="234" spans="2:16" s="5" customFormat="1" ht="15" customHeight="1">
      <c r="B234"/>
      <c r="C234"/>
      <c r="D234"/>
      <c r="E234"/>
      <c r="F234"/>
      <c r="G234"/>
      <c r="H234"/>
      <c r="I234"/>
      <c r="J234"/>
      <c r="K234"/>
      <c r="L234"/>
      <c r="M234"/>
      <c r="N234"/>
      <c r="O234"/>
      <c r="P234"/>
    </row>
    <row r="235" spans="2:16" s="5" customFormat="1" ht="15" customHeight="1">
      <c r="B235"/>
      <c r="C235"/>
      <c r="D235"/>
      <c r="E235"/>
      <c r="F235"/>
      <c r="G235"/>
      <c r="H235"/>
      <c r="I235"/>
      <c r="J235"/>
      <c r="K235"/>
      <c r="L235"/>
      <c r="M235"/>
      <c r="N235"/>
      <c r="O235"/>
      <c r="P235"/>
    </row>
    <row r="236" spans="2:16" s="5" customFormat="1" ht="15" customHeight="1">
      <c r="B236"/>
      <c r="C236"/>
      <c r="D236"/>
      <c r="E236"/>
      <c r="F236"/>
      <c r="G236"/>
      <c r="H236"/>
      <c r="I236"/>
      <c r="J236"/>
      <c r="K236"/>
      <c r="L236"/>
      <c r="M236"/>
      <c r="N236"/>
      <c r="O236"/>
      <c r="P236"/>
    </row>
    <row r="237" spans="2:16" s="5" customFormat="1" ht="15" customHeight="1">
      <c r="B237"/>
      <c r="C237"/>
      <c r="D237"/>
      <c r="E237"/>
      <c r="F237"/>
      <c r="G237"/>
      <c r="H237"/>
      <c r="I237"/>
      <c r="J237"/>
      <c r="K237"/>
      <c r="L237"/>
      <c r="M237"/>
      <c r="N237"/>
      <c r="O237"/>
      <c r="P237"/>
    </row>
    <row r="238" spans="2:16" s="5" customFormat="1" ht="15" customHeight="1">
      <c r="B238"/>
      <c r="C238"/>
      <c r="D238"/>
      <c r="E238"/>
      <c r="F238"/>
      <c r="G238"/>
      <c r="H238"/>
      <c r="I238"/>
      <c r="J238"/>
      <c r="K238"/>
      <c r="L238"/>
      <c r="M238"/>
      <c r="N238"/>
      <c r="O238"/>
      <c r="P238"/>
    </row>
    <row r="239" spans="2:16" s="5" customFormat="1" ht="15" customHeight="1">
      <c r="B239"/>
      <c r="C239"/>
      <c r="D239"/>
      <c r="E239"/>
      <c r="F239"/>
      <c r="G239"/>
      <c r="H239"/>
      <c r="I239"/>
      <c r="J239"/>
      <c r="K239"/>
      <c r="L239"/>
      <c r="M239"/>
      <c r="N239"/>
      <c r="O239"/>
      <c r="P239"/>
    </row>
    <row r="240" spans="2:16" s="5" customFormat="1" ht="15" customHeight="1">
      <c r="B240"/>
      <c r="C240"/>
      <c r="D240"/>
      <c r="E240"/>
      <c r="F240"/>
      <c r="G240"/>
      <c r="H240"/>
      <c r="I240"/>
      <c r="J240"/>
      <c r="K240"/>
      <c r="L240"/>
      <c r="M240"/>
      <c r="N240"/>
      <c r="O240"/>
      <c r="P240"/>
    </row>
    <row r="241" spans="2:16" s="5" customFormat="1" ht="15" customHeight="1">
      <c r="B241"/>
      <c r="C241"/>
      <c r="D241"/>
      <c r="E241"/>
      <c r="F241"/>
      <c r="G241"/>
      <c r="H241"/>
      <c r="I241"/>
      <c r="J241"/>
      <c r="K241"/>
      <c r="L241"/>
      <c r="M241"/>
      <c r="N241"/>
      <c r="O241"/>
      <c r="P241"/>
    </row>
    <row r="242" spans="2:16" s="5" customFormat="1" ht="15" customHeight="1">
      <c r="B242"/>
      <c r="C242"/>
      <c r="D242"/>
      <c r="E242"/>
      <c r="F242"/>
      <c r="G242"/>
      <c r="H242"/>
      <c r="I242"/>
      <c r="J242"/>
      <c r="K242"/>
      <c r="L242"/>
      <c r="M242"/>
      <c r="N242"/>
      <c r="O242"/>
      <c r="P242"/>
    </row>
    <row r="243" spans="2:16" s="5" customFormat="1" ht="15" customHeight="1">
      <c r="B243"/>
      <c r="C243"/>
      <c r="D243"/>
      <c r="E243"/>
      <c r="F243"/>
      <c r="G243"/>
      <c r="H243"/>
      <c r="I243"/>
      <c r="J243"/>
      <c r="K243"/>
      <c r="L243"/>
      <c r="M243"/>
      <c r="N243"/>
      <c r="O243"/>
      <c r="P243"/>
    </row>
    <row r="244" spans="2:16" s="5" customFormat="1" ht="15" customHeight="1">
      <c r="B244"/>
      <c r="C244"/>
      <c r="D244"/>
      <c r="E244"/>
      <c r="F244"/>
      <c r="G244"/>
      <c r="H244"/>
      <c r="I244"/>
      <c r="J244"/>
      <c r="K244"/>
      <c r="L244"/>
      <c r="M244"/>
      <c r="N244"/>
      <c r="O244"/>
      <c r="P244"/>
    </row>
    <row r="245" spans="2:16" s="5" customFormat="1" ht="15" customHeight="1">
      <c r="B245"/>
      <c r="C245"/>
      <c r="D245"/>
      <c r="E245"/>
      <c r="F245"/>
      <c r="G245"/>
      <c r="H245"/>
      <c r="I245"/>
      <c r="J245"/>
      <c r="K245"/>
      <c r="L245"/>
      <c r="M245"/>
      <c r="N245"/>
      <c r="O245"/>
      <c r="P245"/>
    </row>
    <row r="246" spans="2:16" s="5" customFormat="1" ht="15" customHeight="1">
      <c r="B246"/>
      <c r="C246"/>
      <c r="D246"/>
      <c r="E246"/>
      <c r="F246"/>
      <c r="G246"/>
      <c r="H246"/>
      <c r="I246"/>
      <c r="J246"/>
      <c r="K246"/>
      <c r="L246"/>
      <c r="M246"/>
      <c r="N246"/>
      <c r="O246"/>
      <c r="P246"/>
    </row>
    <row r="247" spans="2:16" s="5" customFormat="1" ht="15" customHeight="1">
      <c r="B247"/>
      <c r="C247"/>
      <c r="D247"/>
      <c r="E247"/>
      <c r="F247"/>
      <c r="G247"/>
      <c r="H247"/>
      <c r="I247"/>
      <c r="J247"/>
      <c r="K247"/>
      <c r="L247"/>
      <c r="M247"/>
      <c r="N247"/>
      <c r="O247"/>
      <c r="P247"/>
    </row>
    <row r="248" spans="2:16" s="5" customFormat="1" ht="15" customHeight="1">
      <c r="B248"/>
      <c r="C248"/>
      <c r="D248"/>
      <c r="E248"/>
      <c r="F248"/>
      <c r="G248"/>
      <c r="H248"/>
      <c r="I248"/>
      <c r="J248"/>
      <c r="K248"/>
      <c r="L248"/>
      <c r="M248"/>
      <c r="N248"/>
      <c r="O248"/>
      <c r="P248"/>
    </row>
    <row r="249" spans="2:16" s="5" customFormat="1" ht="15" customHeight="1">
      <c r="B249"/>
      <c r="C249"/>
      <c r="D249"/>
      <c r="E249"/>
      <c r="F249"/>
      <c r="G249"/>
      <c r="H249"/>
      <c r="I249"/>
      <c r="J249"/>
      <c r="K249"/>
      <c r="L249"/>
      <c r="M249"/>
      <c r="N249"/>
      <c r="O249"/>
      <c r="P249"/>
    </row>
    <row r="250" spans="2:16" s="5" customFormat="1" ht="15" customHeight="1">
      <c r="B250"/>
      <c r="C250"/>
      <c r="D250"/>
      <c r="E250"/>
      <c r="F250"/>
      <c r="G250"/>
      <c r="H250"/>
      <c r="I250"/>
      <c r="J250"/>
      <c r="K250"/>
      <c r="L250"/>
      <c r="M250"/>
      <c r="N250"/>
      <c r="O250"/>
      <c r="P250"/>
    </row>
    <row r="251" spans="2:16" s="5" customFormat="1" ht="15" customHeight="1">
      <c r="B251"/>
      <c r="C251"/>
      <c r="D251"/>
      <c r="E251"/>
      <c r="F251"/>
      <c r="G251"/>
      <c r="H251"/>
      <c r="I251"/>
      <c r="J251"/>
      <c r="K251"/>
      <c r="L251"/>
      <c r="M251"/>
      <c r="N251"/>
      <c r="O251"/>
      <c r="P251"/>
    </row>
    <row r="252" spans="2:16" s="5" customFormat="1" ht="15" customHeight="1">
      <c r="B252"/>
      <c r="C252"/>
      <c r="D252"/>
      <c r="E252"/>
      <c r="F252"/>
      <c r="G252"/>
      <c r="H252"/>
      <c r="I252"/>
      <c r="J252"/>
      <c r="K252"/>
      <c r="L252"/>
      <c r="M252"/>
      <c r="N252"/>
      <c r="O252"/>
      <c r="P252"/>
    </row>
    <row r="253" spans="2:16" s="5" customFormat="1" ht="15" customHeight="1">
      <c r="B253"/>
      <c r="C253"/>
      <c r="D253"/>
      <c r="E253"/>
      <c r="F253"/>
      <c r="G253"/>
      <c r="H253"/>
      <c r="I253"/>
      <c r="J253"/>
      <c r="K253"/>
      <c r="L253"/>
      <c r="M253"/>
      <c r="N253"/>
      <c r="O253"/>
      <c r="P253"/>
    </row>
    <row r="254" spans="2:16" s="5" customFormat="1" ht="15" customHeight="1">
      <c r="B254"/>
      <c r="C254"/>
      <c r="D254"/>
      <c r="E254"/>
      <c r="F254"/>
      <c r="G254"/>
      <c r="H254"/>
      <c r="I254"/>
      <c r="J254"/>
      <c r="K254"/>
      <c r="L254"/>
      <c r="M254"/>
      <c r="N254"/>
      <c r="O254"/>
      <c r="P254"/>
    </row>
    <row r="255" spans="2:16" s="5" customFormat="1" ht="15" customHeight="1">
      <c r="B255"/>
      <c r="C255"/>
      <c r="D255"/>
      <c r="E255"/>
      <c r="F255"/>
      <c r="G255"/>
      <c r="H255"/>
      <c r="I255"/>
      <c r="J255"/>
      <c r="K255"/>
      <c r="L255"/>
      <c r="M255"/>
      <c r="N255"/>
      <c r="O255"/>
      <c r="P255"/>
    </row>
    <row r="256" spans="2:16" s="5" customFormat="1" ht="15" customHeight="1">
      <c r="B256"/>
      <c r="C256"/>
      <c r="D256"/>
      <c r="E256"/>
      <c r="F256"/>
      <c r="G256"/>
      <c r="H256"/>
      <c r="I256"/>
      <c r="J256"/>
      <c r="K256"/>
      <c r="L256"/>
      <c r="M256"/>
      <c r="N256"/>
      <c r="O256"/>
      <c r="P256"/>
    </row>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spans="1:16" s="6" customFormat="1" ht="15" customHeight="1">
      <c r="A332"/>
      <c r="B332"/>
      <c r="C332"/>
      <c r="D332"/>
      <c r="E332"/>
      <c r="F332"/>
      <c r="G332"/>
      <c r="H332"/>
      <c r="I332"/>
      <c r="J332"/>
      <c r="K332"/>
      <c r="L332"/>
      <c r="M332"/>
      <c r="N332"/>
      <c r="O332"/>
      <c r="P332"/>
    </row>
    <row r="333" spans="1:16" s="6" customFormat="1" ht="15" customHeight="1">
      <c r="A333"/>
      <c r="B333"/>
      <c r="C333"/>
      <c r="D333"/>
      <c r="E333"/>
      <c r="F333"/>
      <c r="G333"/>
      <c r="H333"/>
      <c r="I333"/>
      <c r="J333"/>
      <c r="K333"/>
      <c r="L333"/>
      <c r="M333"/>
      <c r="N333"/>
      <c r="O333"/>
      <c r="P333"/>
    </row>
    <row r="334" spans="1:16" s="6" customFormat="1" ht="15" customHeight="1">
      <c r="A334"/>
      <c r="B334"/>
      <c r="C334"/>
      <c r="D334"/>
      <c r="E334"/>
      <c r="F334"/>
      <c r="G334"/>
      <c r="H334"/>
      <c r="I334"/>
      <c r="J334"/>
      <c r="K334"/>
      <c r="L334"/>
      <c r="M334"/>
      <c r="N334"/>
      <c r="O334"/>
      <c r="P334"/>
    </row>
    <row r="335" spans="1:16" s="6" customFormat="1" ht="15" customHeight="1">
      <c r="A335"/>
      <c r="B335"/>
      <c r="C335"/>
      <c r="D335"/>
      <c r="E335"/>
      <c r="F335"/>
      <c r="G335"/>
      <c r="H335"/>
      <c r="I335"/>
      <c r="J335"/>
      <c r="K335"/>
      <c r="L335"/>
      <c r="M335"/>
      <c r="N335"/>
      <c r="O335"/>
      <c r="P335"/>
    </row>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sheetData>
  <sheetProtection/>
  <mergeCells count="1">
    <mergeCell ref="D5:E5"/>
  </mergeCells>
  <printOptions/>
  <pageMargins left="0.7086614173228347" right="0.7086614173228347" top="0.7480314960629921" bottom="0.7480314960629921" header="0.31496062992125984" footer="0.31496062992125984"/>
  <pageSetup horizontalDpi="600" verticalDpi="600" orientation="portrait" paperSize="9" scale="60" r:id="rId1"/>
  <headerFooter>
    <oddFooter>&amp;CPage &amp;P of &amp;N</oddFooter>
  </headerFooter>
  <rowBreaks count="1" manualBreakCount="1">
    <brk id="477" max="4" man="1"/>
  </rowBreaks>
</worksheet>
</file>

<file path=xl/worksheets/sheet4.xml><?xml version="1.0" encoding="utf-8"?>
<worksheet xmlns="http://schemas.openxmlformats.org/spreadsheetml/2006/main" xmlns:r="http://schemas.openxmlformats.org/officeDocument/2006/relationships">
  <dimension ref="A1:P335"/>
  <sheetViews>
    <sheetView zoomScalePageLayoutView="0" workbookViewId="0" topLeftCell="C4">
      <pane ySplit="47" topLeftCell="A182" activePane="bottomLeft" state="frozen"/>
      <selection pane="topLeft" activeCell="C51" sqref="C51:C537"/>
      <selection pane="bottomLeft" activeCell="C51" sqref="C51:C537"/>
    </sheetView>
  </sheetViews>
  <sheetFormatPr defaultColWidth="9.140625" defaultRowHeight="15" outlineLevelRow="1" outlineLevelCol="2"/>
  <cols>
    <col min="1" max="1" width="9.140625" style="0" hidden="1" customWidth="1" outlineLevel="1"/>
    <col min="2" max="2" width="24.8515625" style="0" hidden="1" customWidth="1" outlineLevel="1"/>
    <col min="3" max="3" width="57.8515625" style="0" customWidth="1" collapsed="1"/>
    <col min="4" max="5" width="18.7109375" style="0" customWidth="1"/>
    <col min="6" max="6" width="11.28125" style="0" customWidth="1" outlineLevel="1"/>
    <col min="7" max="7" width="10.00390625" style="0" hidden="1" customWidth="1" outlineLevel="2"/>
    <col min="8" max="8" width="10.28125" style="0" hidden="1" customWidth="1" outlineLevel="2"/>
    <col min="9" max="9" width="9.8515625" style="0" hidden="1" customWidth="1" outlineLevel="2"/>
    <col min="10" max="10" width="10.57421875" style="0" hidden="1" customWidth="1" outlineLevel="2"/>
    <col min="11" max="11" width="12.00390625" style="0" hidden="1" customWidth="1" outlineLevel="2"/>
    <col min="12" max="12" width="34.7109375" style="0" customWidth="1" outlineLevel="1" collapsed="1"/>
    <col min="13" max="14" width="44.28125" style="0" customWidth="1" outlineLevel="1"/>
    <col min="15" max="15" width="55.7109375" style="0" customWidth="1" outlineLevel="1"/>
    <col min="16" max="16" width="52.57421875" style="0" customWidth="1" outlineLevel="1"/>
  </cols>
  <sheetData>
    <row r="1" spans="2:4" ht="15" hidden="1" outlineLevel="1">
      <c r="B1" t="s">
        <v>4</v>
      </c>
      <c r="C1" t="s">
        <v>10</v>
      </c>
      <c r="D1" t="s">
        <v>9</v>
      </c>
    </row>
    <row r="2" spans="3:4" ht="15" hidden="1" outlineLevel="1">
      <c r="C2" t="s">
        <v>11</v>
      </c>
      <c r="D2" t="s">
        <v>0</v>
      </c>
    </row>
    <row r="3" spans="3:4" ht="15" hidden="1" outlineLevel="1">
      <c r="C3" t="s">
        <v>2</v>
      </c>
      <c r="D3" t="s">
        <v>7</v>
      </c>
    </row>
    <row r="4" ht="15" collapsed="1"/>
    <row r="5" spans="2:5" ht="15.75">
      <c r="B5" t="s">
        <v>772</v>
      </c>
      <c r="C5" s="1" t="s">
        <v>13</v>
      </c>
      <c r="D5" s="66" t="str">
        <f>_XLL.CALUMO.FUNCTIONS.CMEMBER($D$1,$D$2,$D$3,$B$5,"MEMBER_CAPTION","Slicer","_empty","AutoCalc","DropDown",,,,"2")</f>
        <v>NATSEM</v>
      </c>
      <c r="E5" s="66"/>
    </row>
    <row r="6" spans="2:4" ht="15.75" hidden="1" outlineLevel="1">
      <c r="B6" t="s">
        <v>5</v>
      </c>
      <c r="C6" s="1" t="s">
        <v>12</v>
      </c>
      <c r="D6" s="2" t="str">
        <f>_XLL.CALUMO.FUNCTIONS.CMEMBER($D$1,$D$2,$D$3,$B$6,"MEMBER_CAPTION","Slicer","_empty","AutoCalc","DropDown")</f>
        <v>YTD Balance</v>
      </c>
    </row>
    <row r="7" spans="2:4" ht="15.75" collapsed="1">
      <c r="B7" t="s">
        <v>744</v>
      </c>
      <c r="C7" s="1" t="s">
        <v>1</v>
      </c>
      <c r="D7" s="2" t="str">
        <f>_XLL.CALUMO.FUNCTIONS.CMEMBER($D$1,$D$2,$D$3,$B$7,"MEMBER_CAPTION","Slicer","_empty","AutoCalc","DropDown",,,,"1")</f>
        <v>2013</v>
      </c>
    </row>
    <row r="8" spans="3:4" ht="15.75">
      <c r="C8" s="1"/>
      <c r="D8" s="1"/>
    </row>
    <row r="9" ht="15" hidden="1" outlineLevel="1">
      <c r="D9" t="str">
        <f>"WITH "</f>
        <v>WITH </v>
      </c>
    </row>
    <row r="10" ht="15" hidden="1" outlineLevel="1">
      <c r="D10" t="s">
        <v>33</v>
      </c>
    </row>
    <row r="11" ht="15" hidden="1" outlineLevel="1">
      <c r="D11" t="s">
        <v>14</v>
      </c>
    </row>
    <row r="12" ht="15" hidden="1" outlineLevel="1">
      <c r="D12" t="s">
        <v>15</v>
      </c>
    </row>
    <row r="13" ht="15" hidden="1" outlineLevel="1">
      <c r="D13" t="s">
        <v>16</v>
      </c>
    </row>
    <row r="14" ht="15" hidden="1" outlineLevel="1">
      <c r="D14" t="s">
        <v>17</v>
      </c>
    </row>
    <row r="15" ht="15" hidden="1" outlineLevel="1">
      <c r="D15" t="s">
        <v>35</v>
      </c>
    </row>
    <row r="16" ht="15" hidden="1" outlineLevel="1">
      <c r="D16" t="s">
        <v>18</v>
      </c>
    </row>
    <row r="17" ht="15" hidden="1" outlineLevel="1">
      <c r="D17" t="str">
        <f>"{"&amp;$B$7&amp;","&amp;$B$7&amp;".PrevMember"</f>
        <v>{[Time].[Year].&amp;[2013],[Time].[Year].&amp;[2013].PrevMember</v>
      </c>
    </row>
    <row r="18" ht="15" hidden="1" outlineLevel="1">
      <c r="D18" t="s">
        <v>36</v>
      </c>
    </row>
    <row r="19" ht="15" hidden="1" outlineLevel="1">
      <c r="D19" t="s">
        <v>19</v>
      </c>
    </row>
    <row r="20" ht="15" hidden="1" outlineLevel="1">
      <c r="D20" t="s">
        <v>20</v>
      </c>
    </row>
    <row r="21" ht="15" hidden="1" outlineLevel="1">
      <c r="D21" t="s">
        <v>21</v>
      </c>
    </row>
    <row r="22" ht="15" hidden="1" outlineLevel="1">
      <c r="D22" t="s">
        <v>22</v>
      </c>
    </row>
    <row r="23" ht="15" hidden="1" outlineLevel="1">
      <c r="D23" t="s">
        <v>23</v>
      </c>
    </row>
    <row r="24" ht="15" hidden="1" outlineLevel="1">
      <c r="D24" t="s">
        <v>24</v>
      </c>
    </row>
    <row r="25" ht="15" hidden="1" outlineLevel="1">
      <c r="D25" t="s">
        <v>25</v>
      </c>
    </row>
    <row r="26" ht="15" hidden="1" outlineLevel="1">
      <c r="D26" t="s">
        <v>26</v>
      </c>
    </row>
    <row r="27" ht="15" hidden="1" outlineLevel="1">
      <c r="D27" t="s">
        <v>27</v>
      </c>
    </row>
    <row r="28" ht="15" hidden="1" outlineLevel="1">
      <c r="D28" t="str">
        <f>",([Measures].[Native Amount],{"&amp;$B$7&amp;","&amp;$B$7&amp;".PrevMember}"</f>
        <v>,([Measures].[Native Amount],{[Time].[Year].&amp;[2013],[Time].[Year].&amp;[2013].PrevMember}</v>
      </c>
    </row>
    <row r="29" ht="15" hidden="1" outlineLevel="1">
      <c r="D29" t="s">
        <v>28</v>
      </c>
    </row>
    <row r="30" ht="15" hidden="1" outlineLevel="1">
      <c r="D30" t="s">
        <v>29</v>
      </c>
    </row>
    <row r="31" ht="15" hidden="1" outlineLevel="1">
      <c r="D31" t="s">
        <v>30</v>
      </c>
    </row>
    <row r="32" ht="15" hidden="1" outlineLevel="1">
      <c r="D32" t="s">
        <v>34</v>
      </c>
    </row>
    <row r="33" ht="15" hidden="1" outlineLevel="1">
      <c r="D33" t="str">
        <f>"("&amp;$B$5&amp;", "</f>
        <v>([Entity].[Hie Reporting Entity].[Entity].&amp;[8], </v>
      </c>
    </row>
    <row r="34" ht="15" hidden="1" outlineLevel="1">
      <c r="D34" t="s">
        <v>31</v>
      </c>
    </row>
    <row r="35" ht="15" hidden="1" outlineLevel="1">
      <c r="D35" t="s">
        <v>32</v>
      </c>
    </row>
    <row r="36" ht="15" hidden="1" outlineLevel="1"/>
    <row r="37" ht="15" hidden="1" outlineLevel="1">
      <c r="D37" t="str">
        <f>$D$9&amp;$D$10&amp;$D$11&amp;$D$12&amp;$D$13&amp;$D$14&amp;$D$15&amp;$D$16&amp;$D$17&amp;$D$18&amp;$D$19&amp;$D$20&amp;$D$21&amp;$D$22&amp;$D$23&amp;$D$24</f>
        <v>WITH MEMBER [Time].[Year].[ER5 Code] as [Account].[Fin Reporting].currentmember.properties("External Report Level5") MEMBER [Time].[Year].[ER4 Code] as Ancestor([Account].[Fin Reporting].currentmember,[Account].[Fin Reporting].[External Report Level5]).properties("External Report Level4") MEMBER [Time].[Year].[ER3 Code] as Ancestor([Account].[Fin Reporting].currentmember,[Account].[Fin Reporting].[External Report Level4]).properties("External Report Level3") MEMBER [Time].[Year].[ER2 Code] as Ancestor([Account].[Fin Reporting].currentmember,[Account].[Fin Reporting].[External Report Level3]).properties("External Report Level2") MEMBER [Time].[Year].[ER1 Code] as Ancestor([Account].[Fin Reporting].currentmember,[Account].[Fin Reporting].[External Report Level2]).properties("External Report Level1") MEMBER [Time].[Year].[Status] as [Account].[Fin Reporting].currentmember.properties("Status") SELECT {[Time].[Year].&amp;[2013],[Time].[Year].&amp;[2013].PrevMember,[Time].[Year].[Status],[Time].[Year].[ER1 Code],[Time].[Year].[ER2 Code],[Time].[Year].[ER3 Code],[Time].[Year].[ER4 Code],[Time].[Year].[ER5 Code]} ON 0,</v>
      </c>
    </row>
    <row r="38" ht="15" hidden="1" outlineLevel="1">
      <c r="D38" t="str">
        <f>$D$25&amp;$D$26&amp;$D$27&amp;$D$28&amp;$D$29&amp;$D$30&amp;$D$31&amp;$D$32&amp;$D$33&amp;$D$34</f>
        <v>{nonempty(Descendants([Account].[Fin Reporting],[Account].[Fin Reporting].[Acct],self),([Measures].[Native Amount],{[Time].[Year].&amp;[2013],[Time].[Year].&amp;[2013].PrevMember}))}ON 1 FROM [Finance One] WHERE ([Entity].[Hie Reporting Entity].[Entity].&amp;[8], [Measures].[Native Amount],</v>
      </c>
    </row>
    <row r="39" ht="15" hidden="1" outlineLevel="1">
      <c r="D39" t="str">
        <f>$D$35</f>
        <v>[Time Calculations].[Time Calculations].&amp;[2])</v>
      </c>
    </row>
    <row r="40" ht="15" hidden="1" outlineLevel="1"/>
    <row r="41" spans="3:4" ht="15" hidden="1" outlineLevel="1">
      <c r="C41" t="s">
        <v>6</v>
      </c>
      <c r="D41" t="str">
        <f>$D$37&amp;$D$38&amp;$D$39</f>
        <v>WITH MEMBER [Time].[Year].[ER5 Code] as [Account].[Fin Reporting].currentmember.properties("External Report Level5") MEMBER [Time].[Year].[ER4 Code] as Ancestor([Account].[Fin Reporting].currentmember,[Account].[Fin Reporting].[External Report Level5]).properties("External Report Level4") MEMBER [Time].[Year].[ER3 Code] as Ancestor([Account].[Fin Reporting].currentmember,[Account].[Fin Reporting].[External Report Level4]).properties("External Report Level3") MEMBER [Time].[Year].[ER2 Code] as Ancestor([Account].[Fin Reporting].currentmember,[Account].[Fin Reporting].[External Report Level3]).properties("External Report Level2") MEMBER [Time].[Year].[ER1 Code] as Ancestor([Account].[Fin Reporting].currentmember,[Account].[Fin Reporting].[External Report Level2]).properties("External Report Level1") MEMBER [Time].[Year].[Status] as [Account].[Fin Reporting].currentmember.properties("Status") SELECT {[Time].[Year].&amp;[2013],[Time].[Year].&amp;[2013].PrevMember,[Time].[Year].[Status],[Time].[Year].[ER1 Code],[Time].[Year].[ER2 Code],[Time].[Year].[ER3 Code],[Time].[Year].[ER4 Code],[Time].[Year].[ER5 Code]} ON 0,{nonempty(Descendants([Account].[Fin Reporting],[Account].[Fin Reporting].[Acct],self),([Measures].[Native Amount],{[Time].[Year].&amp;[2013],[Time].[Year].&amp;[2013].PrevMember}))}ON 1 FROM [Finance One] WHERE ([Entity].[Hie Reporting Entity].[Entity].&amp;[8], [Measures].[Native Amount],[Time Calculations].[Time Calculations].&amp;[2])</v>
      </c>
    </row>
    <row r="42" ht="15" collapsed="1"/>
    <row r="43" ht="15" hidden="1" outlineLevel="1">
      <c r="C43" t="s">
        <v>3</v>
      </c>
    </row>
    <row r="44" spans="3:4" ht="15" hidden="1" outlineLevel="1">
      <c r="C44" t="s">
        <v>8</v>
      </c>
      <c r="D44" t="str">
        <f>$D$41&amp;" "&amp;$D$43&amp;" CELL PROPERTIES VALUE,FORMATTED_VALUE,FORMAT_STRING,UPDATEABLE"</f>
        <v>WITH MEMBER [Time].[Year].[ER5 Code] as [Account].[Fin Reporting].currentmember.properties("External Report Level5") MEMBER [Time].[Year].[ER4 Code] as Ancestor([Account].[Fin Reporting].currentmember,[Account].[Fin Reporting].[External Report Level5]).properties("External Report Level4") MEMBER [Time].[Year].[ER3 Code] as Ancestor([Account].[Fin Reporting].currentmember,[Account].[Fin Reporting].[External Report Level4]).properties("External Report Level3") MEMBER [Time].[Year].[ER2 Code] as Ancestor([Account].[Fin Reporting].currentmember,[Account].[Fin Reporting].[External Report Level3]).properties("External Report Level2") MEMBER [Time].[Year].[ER1 Code] as Ancestor([Account].[Fin Reporting].currentmember,[Account].[Fin Reporting].[External Report Level2]).properties("External Report Level1") MEMBER [Time].[Year].[Status] as [Account].[Fin Reporting].currentmember.properties("Status") SELECT {[Time].[Year].&amp;[2013],[Time].[Year].&amp;[2013].PrevMember,[Time].[Year].[Status],[Time].[Year].[ER1 Code],[Time].[Year].[ER2 Code],[Time].[Year].[ER3 Code],[Time].[Year].[ER4 Code],[Time].[Year].[ER5 Code]} ON 0,{nonempty(Descendants([Account].[Fin Reporting],[Account].[Fin Reporting].[Acct],self),([Measures].[Native Amount],{[Time].[Year].&amp;[2013],[Time].[Year].&amp;[2013].PrevMember}))}ON 1 FROM [Finance One] WHERE ([Entity].[Hie Reporting Entity].[Entity].&amp;[8], [Measures].[Native Amount],[Time Calculations].[Time Calculations].&amp;[2])  CELL PROPERTIES VALUE,FORMATTED_VALUE,FORMAT_STRING,UPDATEABLE</v>
      </c>
    </row>
    <row r="45" ht="15" hidden="1" outlineLevel="1"/>
    <row r="46" spans="2:16" ht="15" hidden="1" outlineLevel="1">
      <c r="B46" t="s">
        <v>229</v>
      </c>
      <c r="C46" s="3"/>
      <c r="D46" s="3"/>
      <c r="E46" s="3"/>
      <c r="F46" s="3"/>
      <c r="G46" s="3"/>
      <c r="H46" s="3"/>
      <c r="I46" s="3"/>
      <c r="J46" s="3"/>
      <c r="K46" s="3"/>
      <c r="L46" s="3"/>
      <c r="M46" s="3"/>
      <c r="N46" s="3"/>
      <c r="O46" s="3"/>
      <c r="P46" s="3"/>
    </row>
    <row r="47" spans="2:5" ht="15" hidden="1" outlineLevel="1">
      <c r="B47" t="s">
        <v>230</v>
      </c>
      <c r="D47" s="4"/>
      <c r="E47" s="4"/>
    </row>
    <row r="48" ht="15" hidden="1" outlineLevel="1">
      <c r="C48" t="str">
        <f>_XLL.CALUMO.FUNCTIONS.CREFLEX($D$1,$D$2,$D$44,$C$50:$K$201,B46:P47,1,0,5,0,-1,-1,0)</f>
        <v>ReflexReportCell</v>
      </c>
    </row>
    <row r="49" spans="3:11" ht="15" hidden="1" outlineLevel="1">
      <c r="C49">
        <v>0</v>
      </c>
      <c r="D49">
        <v>1</v>
      </c>
      <c r="E49">
        <v>2</v>
      </c>
      <c r="F49">
        <v>3</v>
      </c>
      <c r="G49">
        <v>4</v>
      </c>
      <c r="H49">
        <v>5</v>
      </c>
      <c r="I49">
        <v>6</v>
      </c>
      <c r="J49">
        <v>7</v>
      </c>
      <c r="K49">
        <v>8</v>
      </c>
    </row>
    <row r="50" spans="2:16" ht="15" customHeight="1" collapsed="1">
      <c r="B50" t="str">
        <f>IF(ISBLANK(C50),"Header","Detail")</f>
        <v>Header</v>
      </c>
      <c r="C50" s="3"/>
      <c r="D50" s="3">
        <v>2013</v>
      </c>
      <c r="E50" s="3">
        <v>2012</v>
      </c>
      <c r="F50" s="3" t="s">
        <v>37</v>
      </c>
      <c r="G50" s="3" t="s">
        <v>38</v>
      </c>
      <c r="H50" s="3" t="s">
        <v>39</v>
      </c>
      <c r="I50" s="3" t="s">
        <v>40</v>
      </c>
      <c r="J50" s="3" t="s">
        <v>41</v>
      </c>
      <c r="K50" s="3" t="s">
        <v>42</v>
      </c>
      <c r="L50" s="3" t="str">
        <f>IF(G50=0,M50,G50)</f>
        <v>ER1 Code</v>
      </c>
      <c r="M50" s="3" t="str">
        <f>IF(H50=0,N50,H50)</f>
        <v>ER2 Code</v>
      </c>
      <c r="N50" s="3" t="str">
        <f>IF(I50=0,O50,I50)</f>
        <v>ER3 Code</v>
      </c>
      <c r="O50" s="3" t="str">
        <f>IF(J50=0,P50,J50)</f>
        <v>ER4 Code</v>
      </c>
      <c r="P50" s="3" t="str">
        <f>+K50</f>
        <v>ER5 Code</v>
      </c>
    </row>
    <row r="51" spans="2:16" ht="15" customHeight="1">
      <c r="B51" t="str">
        <f aca="true" t="shared" si="0" ref="B51:B114">IF(ISBLANK(C51),"Header","Detail")</f>
        <v>Detail</v>
      </c>
      <c r="C51" t="s">
        <v>43</v>
      </c>
      <c r="D51" s="4">
        <v>3315.47</v>
      </c>
      <c r="E51" s="4">
        <v>144513.55</v>
      </c>
      <c r="F51" t="s">
        <v>44</v>
      </c>
      <c r="G51" t="s">
        <v>45</v>
      </c>
      <c r="H51" t="s">
        <v>46</v>
      </c>
      <c r="I51">
        <v>0</v>
      </c>
      <c r="J51" t="s">
        <v>47</v>
      </c>
      <c r="K51" t="s">
        <v>48</v>
      </c>
      <c r="L51" t="str">
        <f aca="true" t="shared" si="1" ref="L51:L114">IF(G51=0,M51,G51)</f>
        <v>Assets</v>
      </c>
      <c r="M51" t="str">
        <f aca="true" t="shared" si="2" ref="M51:M114">IF(H51=0,N51,H51)</f>
        <v>Current Assets</v>
      </c>
      <c r="N51" t="str">
        <f aca="true" t="shared" si="3" ref="N51:N114">IF(I51=0,O51,I51)</f>
        <v>Cash at bank and cash equivalents</v>
      </c>
      <c r="O51" t="str">
        <f aca="true" t="shared" si="4" ref="O51:O114">IF(J51=0,P51,J51)</f>
        <v>Cash at bank and cash equivalents</v>
      </c>
      <c r="P51" t="str">
        <f aca="true" t="shared" si="5" ref="P51:P114">+K51</f>
        <v>Cash at bank and on hand</v>
      </c>
    </row>
    <row r="52" spans="2:16" ht="15" customHeight="1">
      <c r="B52" t="str">
        <f t="shared" si="0"/>
        <v>Detail</v>
      </c>
      <c r="C52" t="s">
        <v>232</v>
      </c>
      <c r="D52" s="4">
        <v>1022.89</v>
      </c>
      <c r="E52" s="4">
        <v>1022.89</v>
      </c>
      <c r="F52" t="s">
        <v>44</v>
      </c>
      <c r="G52" t="s">
        <v>45</v>
      </c>
      <c r="H52" t="s">
        <v>46</v>
      </c>
      <c r="I52">
        <v>0</v>
      </c>
      <c r="J52" t="s">
        <v>47</v>
      </c>
      <c r="K52" t="s">
        <v>48</v>
      </c>
      <c r="L52" t="str">
        <f t="shared" si="1"/>
        <v>Assets</v>
      </c>
      <c r="M52" t="str">
        <f t="shared" si="2"/>
        <v>Current Assets</v>
      </c>
      <c r="N52" t="str">
        <f t="shared" si="3"/>
        <v>Cash at bank and cash equivalents</v>
      </c>
      <c r="O52" t="str">
        <f t="shared" si="4"/>
        <v>Cash at bank and cash equivalents</v>
      </c>
      <c r="P52" t="str">
        <f t="shared" si="5"/>
        <v>Cash at bank and on hand</v>
      </c>
    </row>
    <row r="53" spans="2:16" ht="15" customHeight="1">
      <c r="B53" t="str">
        <f t="shared" si="0"/>
        <v>Detail</v>
      </c>
      <c r="C53" t="s">
        <v>233</v>
      </c>
      <c r="D53" s="4">
        <v>0</v>
      </c>
      <c r="E53" s="4">
        <v>0</v>
      </c>
      <c r="F53" t="s">
        <v>44</v>
      </c>
      <c r="G53" t="s">
        <v>45</v>
      </c>
      <c r="H53" t="s">
        <v>46</v>
      </c>
      <c r="I53">
        <v>0</v>
      </c>
      <c r="J53" t="s">
        <v>47</v>
      </c>
      <c r="K53" t="s">
        <v>48</v>
      </c>
      <c r="L53" t="str">
        <f t="shared" si="1"/>
        <v>Assets</v>
      </c>
      <c r="M53" t="str">
        <f t="shared" si="2"/>
        <v>Current Assets</v>
      </c>
      <c r="N53" t="str">
        <f t="shared" si="3"/>
        <v>Cash at bank and cash equivalents</v>
      </c>
      <c r="O53" t="str">
        <f t="shared" si="4"/>
        <v>Cash at bank and cash equivalents</v>
      </c>
      <c r="P53" t="str">
        <f t="shared" si="5"/>
        <v>Cash at bank and on hand</v>
      </c>
    </row>
    <row r="54" spans="2:16" ht="15" customHeight="1">
      <c r="B54" t="str">
        <f t="shared" si="0"/>
        <v>Detail</v>
      </c>
      <c r="C54" t="s">
        <v>234</v>
      </c>
      <c r="D54" s="4">
        <v>0</v>
      </c>
      <c r="E54" s="4">
        <v>0</v>
      </c>
      <c r="F54" t="s">
        <v>44</v>
      </c>
      <c r="G54" t="s">
        <v>45</v>
      </c>
      <c r="H54" t="s">
        <v>46</v>
      </c>
      <c r="I54">
        <v>0</v>
      </c>
      <c r="J54" t="s">
        <v>47</v>
      </c>
      <c r="K54" t="s">
        <v>48</v>
      </c>
      <c r="L54" t="str">
        <f t="shared" si="1"/>
        <v>Assets</v>
      </c>
      <c r="M54" t="str">
        <f t="shared" si="2"/>
        <v>Current Assets</v>
      </c>
      <c r="N54" t="str">
        <f t="shared" si="3"/>
        <v>Cash at bank and cash equivalents</v>
      </c>
      <c r="O54" t="str">
        <f t="shared" si="4"/>
        <v>Cash at bank and cash equivalents</v>
      </c>
      <c r="P54" t="str">
        <f t="shared" si="5"/>
        <v>Cash at bank and on hand</v>
      </c>
    </row>
    <row r="55" spans="2:16" ht="15" customHeight="1">
      <c r="B55" t="str">
        <f t="shared" si="0"/>
        <v>Detail</v>
      </c>
      <c r="C55" t="s">
        <v>773</v>
      </c>
      <c r="D55" s="4">
        <v>0</v>
      </c>
      <c r="E55" s="4">
        <v>0</v>
      </c>
      <c r="F55" t="s">
        <v>44</v>
      </c>
      <c r="G55" t="s">
        <v>45</v>
      </c>
      <c r="H55" t="s">
        <v>46</v>
      </c>
      <c r="I55">
        <v>0</v>
      </c>
      <c r="J55" t="s">
        <v>50</v>
      </c>
      <c r="K55" t="s">
        <v>319</v>
      </c>
      <c r="L55" t="str">
        <f t="shared" si="1"/>
        <v>Assets</v>
      </c>
      <c r="M55" t="str">
        <f t="shared" si="2"/>
        <v>Current Assets</v>
      </c>
      <c r="N55" t="str">
        <f t="shared" si="3"/>
        <v>Trade and other receivables</v>
      </c>
      <c r="O55" t="str">
        <f t="shared" si="4"/>
        <v>Trade and other receivables</v>
      </c>
      <c r="P55" t="str">
        <f t="shared" si="5"/>
        <v>Financial assistance to students</v>
      </c>
    </row>
    <row r="56" spans="2:16" ht="15" customHeight="1">
      <c r="B56" t="str">
        <f t="shared" si="0"/>
        <v>Detail</v>
      </c>
      <c r="C56" t="s">
        <v>320</v>
      </c>
      <c r="D56" s="4">
        <v>63978.9</v>
      </c>
      <c r="E56" s="4">
        <v>371966.53</v>
      </c>
      <c r="F56" t="s">
        <v>44</v>
      </c>
      <c r="G56" t="s">
        <v>45</v>
      </c>
      <c r="H56" t="s">
        <v>46</v>
      </c>
      <c r="I56">
        <v>0</v>
      </c>
      <c r="J56" t="s">
        <v>50</v>
      </c>
      <c r="K56" t="s">
        <v>321</v>
      </c>
      <c r="L56" t="str">
        <f t="shared" si="1"/>
        <v>Assets</v>
      </c>
      <c r="M56" t="str">
        <f t="shared" si="2"/>
        <v>Current Assets</v>
      </c>
      <c r="N56" t="str">
        <f t="shared" si="3"/>
        <v>Trade and other receivables</v>
      </c>
      <c r="O56" t="str">
        <f t="shared" si="4"/>
        <v>Trade and other receivables</v>
      </c>
      <c r="P56" t="str">
        <f t="shared" si="5"/>
        <v>Trade receivables</v>
      </c>
    </row>
    <row r="57" spans="2:16" ht="15" customHeight="1">
      <c r="B57" t="str">
        <f t="shared" si="0"/>
        <v>Detail</v>
      </c>
      <c r="C57" t="s">
        <v>53</v>
      </c>
      <c r="D57" s="4">
        <v>0</v>
      </c>
      <c r="E57" s="4">
        <v>112160</v>
      </c>
      <c r="F57" t="s">
        <v>44</v>
      </c>
      <c r="G57" t="s">
        <v>45</v>
      </c>
      <c r="H57" t="s">
        <v>46</v>
      </c>
      <c r="I57">
        <v>0</v>
      </c>
      <c r="J57" t="s">
        <v>50</v>
      </c>
      <c r="K57" t="s">
        <v>54</v>
      </c>
      <c r="L57" t="str">
        <f t="shared" si="1"/>
        <v>Assets</v>
      </c>
      <c r="M57" t="str">
        <f t="shared" si="2"/>
        <v>Current Assets</v>
      </c>
      <c r="N57" t="str">
        <f t="shared" si="3"/>
        <v>Trade and other receivables</v>
      </c>
      <c r="O57" t="str">
        <f t="shared" si="4"/>
        <v>Trade and other receivables</v>
      </c>
      <c r="P57" t="str">
        <f t="shared" si="5"/>
        <v>Other receivables</v>
      </c>
    </row>
    <row r="58" spans="2:16" ht="15" customHeight="1">
      <c r="B58" t="str">
        <f t="shared" si="0"/>
        <v>Detail</v>
      </c>
      <c r="C58" t="s">
        <v>55</v>
      </c>
      <c r="D58" s="4">
        <v>0</v>
      </c>
      <c r="E58" s="4">
        <v>9523.71</v>
      </c>
      <c r="F58" t="s">
        <v>44</v>
      </c>
      <c r="G58" t="s">
        <v>45</v>
      </c>
      <c r="H58" t="s">
        <v>46</v>
      </c>
      <c r="I58">
        <v>0</v>
      </c>
      <c r="J58" t="s">
        <v>50</v>
      </c>
      <c r="K58" t="s">
        <v>54</v>
      </c>
      <c r="L58" t="str">
        <f t="shared" si="1"/>
        <v>Assets</v>
      </c>
      <c r="M58" t="str">
        <f t="shared" si="2"/>
        <v>Current Assets</v>
      </c>
      <c r="N58" t="str">
        <f t="shared" si="3"/>
        <v>Trade and other receivables</v>
      </c>
      <c r="O58" t="str">
        <f t="shared" si="4"/>
        <v>Trade and other receivables</v>
      </c>
      <c r="P58" t="str">
        <f t="shared" si="5"/>
        <v>Other receivables</v>
      </c>
    </row>
    <row r="59" spans="2:16" ht="15" customHeight="1">
      <c r="B59" t="str">
        <f t="shared" si="0"/>
        <v>Detail</v>
      </c>
      <c r="C59" t="s">
        <v>56</v>
      </c>
      <c r="D59" s="4">
        <v>50571.6</v>
      </c>
      <c r="E59" s="4">
        <v>0</v>
      </c>
      <c r="F59" t="s">
        <v>44</v>
      </c>
      <c r="G59" t="s">
        <v>45</v>
      </c>
      <c r="H59" t="s">
        <v>46</v>
      </c>
      <c r="I59">
        <v>0</v>
      </c>
      <c r="J59" t="s">
        <v>50</v>
      </c>
      <c r="K59" t="s">
        <v>54</v>
      </c>
      <c r="L59" t="str">
        <f t="shared" si="1"/>
        <v>Assets</v>
      </c>
      <c r="M59" t="str">
        <f t="shared" si="2"/>
        <v>Current Assets</v>
      </c>
      <c r="N59" t="str">
        <f t="shared" si="3"/>
        <v>Trade and other receivables</v>
      </c>
      <c r="O59" t="str">
        <f t="shared" si="4"/>
        <v>Trade and other receivables</v>
      </c>
      <c r="P59" t="str">
        <f t="shared" si="5"/>
        <v>Other receivables</v>
      </c>
    </row>
    <row r="60" spans="2:16" ht="15" customHeight="1">
      <c r="B60" t="str">
        <f t="shared" si="0"/>
        <v>Detail</v>
      </c>
      <c r="C60" t="s">
        <v>58</v>
      </c>
      <c r="D60" s="4">
        <v>0.62</v>
      </c>
      <c r="E60" s="4">
        <v>-29219.38</v>
      </c>
      <c r="F60" t="s">
        <v>44</v>
      </c>
      <c r="G60" t="s">
        <v>45</v>
      </c>
      <c r="H60" t="s">
        <v>46</v>
      </c>
      <c r="I60">
        <v>0</v>
      </c>
      <c r="J60" t="s">
        <v>50</v>
      </c>
      <c r="K60" t="s">
        <v>54</v>
      </c>
      <c r="L60" t="str">
        <f t="shared" si="1"/>
        <v>Assets</v>
      </c>
      <c r="M60" t="str">
        <f t="shared" si="2"/>
        <v>Current Assets</v>
      </c>
      <c r="N60" t="str">
        <f t="shared" si="3"/>
        <v>Trade and other receivables</v>
      </c>
      <c r="O60" t="str">
        <f t="shared" si="4"/>
        <v>Trade and other receivables</v>
      </c>
      <c r="P60" t="str">
        <f t="shared" si="5"/>
        <v>Other receivables</v>
      </c>
    </row>
    <row r="61" spans="2:16" ht="15" customHeight="1">
      <c r="B61" t="str">
        <f t="shared" si="0"/>
        <v>Detail</v>
      </c>
      <c r="C61" t="s">
        <v>774</v>
      </c>
      <c r="D61" s="4">
        <v>0</v>
      </c>
      <c r="E61" s="4">
        <v>52500</v>
      </c>
      <c r="F61" t="s">
        <v>44</v>
      </c>
      <c r="G61" t="s">
        <v>45</v>
      </c>
      <c r="H61" t="s">
        <v>46</v>
      </c>
      <c r="I61">
        <v>0</v>
      </c>
      <c r="J61" t="s">
        <v>50</v>
      </c>
      <c r="K61" t="s">
        <v>54</v>
      </c>
      <c r="L61" t="str">
        <f t="shared" si="1"/>
        <v>Assets</v>
      </c>
      <c r="M61" t="str">
        <f t="shared" si="2"/>
        <v>Current Assets</v>
      </c>
      <c r="N61" t="str">
        <f t="shared" si="3"/>
        <v>Trade and other receivables</v>
      </c>
      <c r="O61" t="str">
        <f t="shared" si="4"/>
        <v>Trade and other receivables</v>
      </c>
      <c r="P61" t="str">
        <f t="shared" si="5"/>
        <v>Other receivables</v>
      </c>
    </row>
    <row r="62" spans="2:16" ht="15" customHeight="1">
      <c r="B62" t="str">
        <f t="shared" si="0"/>
        <v>Detail</v>
      </c>
      <c r="C62" t="s">
        <v>756</v>
      </c>
      <c r="D62" s="4">
        <v>1452546.05</v>
      </c>
      <c r="E62" s="4">
        <v>2979444.36</v>
      </c>
      <c r="F62" t="s">
        <v>44</v>
      </c>
      <c r="G62" t="s">
        <v>45</v>
      </c>
      <c r="H62" t="s">
        <v>46</v>
      </c>
      <c r="I62">
        <v>0</v>
      </c>
      <c r="J62" t="s">
        <v>50</v>
      </c>
      <c r="K62" t="s">
        <v>54</v>
      </c>
      <c r="L62" t="str">
        <f t="shared" si="1"/>
        <v>Assets</v>
      </c>
      <c r="M62" t="str">
        <f t="shared" si="2"/>
        <v>Current Assets</v>
      </c>
      <c r="N62" t="str">
        <f t="shared" si="3"/>
        <v>Trade and other receivables</v>
      </c>
      <c r="O62" t="str">
        <f t="shared" si="4"/>
        <v>Trade and other receivables</v>
      </c>
      <c r="P62" t="str">
        <f t="shared" si="5"/>
        <v>Other receivables</v>
      </c>
    </row>
    <row r="63" spans="2:16" ht="15" customHeight="1">
      <c r="B63" t="str">
        <f t="shared" si="0"/>
        <v>Detail</v>
      </c>
      <c r="C63" t="s">
        <v>59</v>
      </c>
      <c r="D63" s="4">
        <v>-23114.62</v>
      </c>
      <c r="E63" s="4">
        <v>0</v>
      </c>
      <c r="F63" t="s">
        <v>44</v>
      </c>
      <c r="G63" t="s">
        <v>45</v>
      </c>
      <c r="H63" t="s">
        <v>46</v>
      </c>
      <c r="I63">
        <v>0</v>
      </c>
      <c r="J63" t="s">
        <v>50</v>
      </c>
      <c r="K63" t="s">
        <v>54</v>
      </c>
      <c r="L63" t="str">
        <f t="shared" si="1"/>
        <v>Assets</v>
      </c>
      <c r="M63" t="str">
        <f t="shared" si="2"/>
        <v>Current Assets</v>
      </c>
      <c r="N63" t="str">
        <f t="shared" si="3"/>
        <v>Trade and other receivables</v>
      </c>
      <c r="O63" t="str">
        <f t="shared" si="4"/>
        <v>Trade and other receivables</v>
      </c>
      <c r="P63" t="str">
        <f t="shared" si="5"/>
        <v>Other receivables</v>
      </c>
    </row>
    <row r="64" spans="2:16" ht="15" customHeight="1">
      <c r="B64" t="str">
        <f t="shared" si="0"/>
        <v>Detail</v>
      </c>
      <c r="C64" t="s">
        <v>757</v>
      </c>
      <c r="D64" s="4">
        <v>-1283158.7</v>
      </c>
      <c r="E64" s="4">
        <v>-2599027.82</v>
      </c>
      <c r="F64" t="s">
        <v>44</v>
      </c>
      <c r="G64" t="s">
        <v>45</v>
      </c>
      <c r="H64" t="s">
        <v>46</v>
      </c>
      <c r="I64">
        <v>0</v>
      </c>
      <c r="J64" t="s">
        <v>50</v>
      </c>
      <c r="K64" t="s">
        <v>54</v>
      </c>
      <c r="L64" t="str">
        <f t="shared" si="1"/>
        <v>Assets</v>
      </c>
      <c r="M64" t="str">
        <f t="shared" si="2"/>
        <v>Current Assets</v>
      </c>
      <c r="N64" t="str">
        <f t="shared" si="3"/>
        <v>Trade and other receivables</v>
      </c>
      <c r="O64" t="str">
        <f t="shared" si="4"/>
        <v>Trade and other receivables</v>
      </c>
      <c r="P64" t="str">
        <f t="shared" si="5"/>
        <v>Other receivables</v>
      </c>
    </row>
    <row r="65" spans="2:16" ht="15" customHeight="1">
      <c r="B65" t="str">
        <f t="shared" si="0"/>
        <v>Detail</v>
      </c>
      <c r="C65" t="s">
        <v>61</v>
      </c>
      <c r="D65" s="4">
        <v>17941.63</v>
      </c>
      <c r="E65" s="4">
        <v>13277.17</v>
      </c>
      <c r="F65" t="s">
        <v>44</v>
      </c>
      <c r="G65" t="s">
        <v>45</v>
      </c>
      <c r="H65" t="s">
        <v>46</v>
      </c>
      <c r="I65" t="s">
        <v>62</v>
      </c>
      <c r="J65" t="s">
        <v>60</v>
      </c>
      <c r="K65" t="s">
        <v>63</v>
      </c>
      <c r="L65" t="str">
        <f t="shared" si="1"/>
        <v>Assets</v>
      </c>
      <c r="M65" t="str">
        <f t="shared" si="2"/>
        <v>Current Assets</v>
      </c>
      <c r="N65" t="str">
        <f t="shared" si="3"/>
        <v>Other non-financial assets</v>
      </c>
      <c r="O65" t="str">
        <f t="shared" si="4"/>
        <v>Current</v>
      </c>
      <c r="P65" t="str">
        <f t="shared" si="5"/>
        <v>Prepayments</v>
      </c>
    </row>
    <row r="66" spans="2:16" ht="15" customHeight="1">
      <c r="B66" t="str">
        <f t="shared" si="0"/>
        <v>Detail</v>
      </c>
      <c r="C66" t="s">
        <v>68</v>
      </c>
      <c r="D66" s="4">
        <v>130676.93</v>
      </c>
      <c r="E66" s="4">
        <v>126223.03</v>
      </c>
      <c r="F66" t="s">
        <v>44</v>
      </c>
      <c r="G66" t="s">
        <v>45</v>
      </c>
      <c r="H66" t="s">
        <v>64</v>
      </c>
      <c r="I66">
        <v>0</v>
      </c>
      <c r="J66" t="s">
        <v>65</v>
      </c>
      <c r="K66" t="s">
        <v>69</v>
      </c>
      <c r="L66" t="str">
        <f t="shared" si="1"/>
        <v>Assets</v>
      </c>
      <c r="M66" t="str">
        <f t="shared" si="2"/>
        <v>Non-Current Assets</v>
      </c>
      <c r="N66" t="str">
        <f t="shared" si="3"/>
        <v>Property, plant and equipment</v>
      </c>
      <c r="O66" t="str">
        <f t="shared" si="4"/>
        <v>Property, plant and equipment</v>
      </c>
      <c r="P66" t="str">
        <f t="shared" si="5"/>
        <v>Computer Equipment</v>
      </c>
    </row>
    <row r="67" spans="2:16" ht="15" customHeight="1">
      <c r="B67" t="str">
        <f t="shared" si="0"/>
        <v>Detail</v>
      </c>
      <c r="C67" t="s">
        <v>70</v>
      </c>
      <c r="D67" s="4">
        <v>-109293.91</v>
      </c>
      <c r="E67" s="4">
        <v>-94740.78</v>
      </c>
      <c r="F67" t="s">
        <v>44</v>
      </c>
      <c r="G67" t="s">
        <v>45</v>
      </c>
      <c r="H67" t="s">
        <v>64</v>
      </c>
      <c r="I67">
        <v>0</v>
      </c>
      <c r="J67" t="s">
        <v>65</v>
      </c>
      <c r="K67" t="s">
        <v>69</v>
      </c>
      <c r="L67" t="str">
        <f t="shared" si="1"/>
        <v>Assets</v>
      </c>
      <c r="M67" t="str">
        <f t="shared" si="2"/>
        <v>Non-Current Assets</v>
      </c>
      <c r="N67" t="str">
        <f t="shared" si="3"/>
        <v>Property, plant and equipment</v>
      </c>
      <c r="O67" t="str">
        <f t="shared" si="4"/>
        <v>Property, plant and equipment</v>
      </c>
      <c r="P67" t="str">
        <f t="shared" si="5"/>
        <v>Computer Equipment</v>
      </c>
    </row>
    <row r="68" spans="2:16" ht="15" customHeight="1">
      <c r="B68" t="str">
        <f t="shared" si="0"/>
        <v>Detail</v>
      </c>
      <c r="C68" t="s">
        <v>71</v>
      </c>
      <c r="D68" s="4">
        <v>67447.33</v>
      </c>
      <c r="E68" s="4">
        <v>67447.33</v>
      </c>
      <c r="F68" t="s">
        <v>44</v>
      </c>
      <c r="G68" t="s">
        <v>45</v>
      </c>
      <c r="H68" t="s">
        <v>64</v>
      </c>
      <c r="I68">
        <v>0</v>
      </c>
      <c r="J68" t="s">
        <v>65</v>
      </c>
      <c r="K68" t="s">
        <v>72</v>
      </c>
      <c r="L68" t="str">
        <f t="shared" si="1"/>
        <v>Assets</v>
      </c>
      <c r="M68" t="str">
        <f t="shared" si="2"/>
        <v>Non-Current Assets</v>
      </c>
      <c r="N68" t="str">
        <f t="shared" si="3"/>
        <v>Property, plant and equipment</v>
      </c>
      <c r="O68" t="str">
        <f t="shared" si="4"/>
        <v>Property, plant and equipment</v>
      </c>
      <c r="P68" t="str">
        <f t="shared" si="5"/>
        <v>Equipment</v>
      </c>
    </row>
    <row r="69" spans="2:16" ht="15" customHeight="1">
      <c r="B69" t="str">
        <f t="shared" si="0"/>
        <v>Detail</v>
      </c>
      <c r="C69" t="s">
        <v>73</v>
      </c>
      <c r="D69" s="4">
        <v>-55072.03</v>
      </c>
      <c r="E69" s="4">
        <v>-50707.11</v>
      </c>
      <c r="F69" t="s">
        <v>44</v>
      </c>
      <c r="G69" t="s">
        <v>45</v>
      </c>
      <c r="H69" t="s">
        <v>64</v>
      </c>
      <c r="I69">
        <v>0</v>
      </c>
      <c r="J69" t="s">
        <v>65</v>
      </c>
      <c r="K69" t="s">
        <v>72</v>
      </c>
      <c r="L69" t="str">
        <f t="shared" si="1"/>
        <v>Assets</v>
      </c>
      <c r="M69" t="str">
        <f t="shared" si="2"/>
        <v>Non-Current Assets</v>
      </c>
      <c r="N69" t="str">
        <f t="shared" si="3"/>
        <v>Property, plant and equipment</v>
      </c>
      <c r="O69" t="str">
        <f t="shared" si="4"/>
        <v>Property, plant and equipment</v>
      </c>
      <c r="P69" t="str">
        <f t="shared" si="5"/>
        <v>Equipment</v>
      </c>
    </row>
    <row r="70" spans="2:16" ht="15" customHeight="1">
      <c r="B70" t="str">
        <f t="shared" si="0"/>
        <v>Detail</v>
      </c>
      <c r="C70" t="s">
        <v>377</v>
      </c>
      <c r="D70" s="4">
        <v>7569.6</v>
      </c>
      <c r="E70" s="4">
        <v>7569.6</v>
      </c>
      <c r="F70" t="s">
        <v>44</v>
      </c>
      <c r="G70" t="s">
        <v>45</v>
      </c>
      <c r="H70" t="s">
        <v>64</v>
      </c>
      <c r="I70" t="s">
        <v>378</v>
      </c>
      <c r="J70">
        <v>0</v>
      </c>
      <c r="K70" t="s">
        <v>379</v>
      </c>
      <c r="L70" t="str">
        <f t="shared" si="1"/>
        <v>Assets</v>
      </c>
      <c r="M70" t="str">
        <f t="shared" si="2"/>
        <v>Non-Current Assets</v>
      </c>
      <c r="N70" t="str">
        <f t="shared" si="3"/>
        <v>Intangible assets</v>
      </c>
      <c r="O70" t="str">
        <f t="shared" si="4"/>
        <v>Computer Software</v>
      </c>
      <c r="P70" t="str">
        <f t="shared" si="5"/>
        <v>Computer Software</v>
      </c>
    </row>
    <row r="71" spans="2:16" ht="15" customHeight="1">
      <c r="B71" t="str">
        <f t="shared" si="0"/>
        <v>Detail</v>
      </c>
      <c r="C71" t="s">
        <v>380</v>
      </c>
      <c r="D71" s="4">
        <v>-3593.37</v>
      </c>
      <c r="E71" s="4">
        <v>-2901.83</v>
      </c>
      <c r="F71" t="s">
        <v>44</v>
      </c>
      <c r="G71" t="s">
        <v>45</v>
      </c>
      <c r="H71" t="s">
        <v>64</v>
      </c>
      <c r="I71" t="s">
        <v>378</v>
      </c>
      <c r="J71">
        <v>0</v>
      </c>
      <c r="K71" t="s">
        <v>379</v>
      </c>
      <c r="L71" t="str">
        <f t="shared" si="1"/>
        <v>Assets</v>
      </c>
      <c r="M71" t="str">
        <f t="shared" si="2"/>
        <v>Non-Current Assets</v>
      </c>
      <c r="N71" t="str">
        <f t="shared" si="3"/>
        <v>Intangible assets</v>
      </c>
      <c r="O71" t="str">
        <f t="shared" si="4"/>
        <v>Computer Software</v>
      </c>
      <c r="P71" t="str">
        <f t="shared" si="5"/>
        <v>Computer Software</v>
      </c>
    </row>
    <row r="72" spans="2:16" ht="15" customHeight="1">
      <c r="B72" t="str">
        <f t="shared" si="0"/>
        <v>Detail</v>
      </c>
      <c r="C72" t="s">
        <v>384</v>
      </c>
      <c r="D72" s="4">
        <v>-832912.24</v>
      </c>
      <c r="E72" s="4">
        <v>-946644.79</v>
      </c>
      <c r="F72" t="s">
        <v>44</v>
      </c>
      <c r="G72" t="s">
        <v>75</v>
      </c>
      <c r="H72" t="s">
        <v>76</v>
      </c>
      <c r="I72">
        <v>0</v>
      </c>
      <c r="J72" t="s">
        <v>77</v>
      </c>
      <c r="K72" t="s">
        <v>78</v>
      </c>
      <c r="L72" t="str">
        <f t="shared" si="1"/>
        <v>Liabilities</v>
      </c>
      <c r="M72" t="str">
        <f t="shared" si="2"/>
        <v>Current Liabilities</v>
      </c>
      <c r="N72" t="str">
        <f t="shared" si="3"/>
        <v>Trade and other payables</v>
      </c>
      <c r="O72" t="str">
        <f t="shared" si="4"/>
        <v>Trade and other payables</v>
      </c>
      <c r="P72" t="str">
        <f t="shared" si="5"/>
        <v>Payables</v>
      </c>
    </row>
    <row r="73" spans="2:16" ht="15" customHeight="1">
      <c r="B73" t="str">
        <f t="shared" si="0"/>
        <v>Detail</v>
      </c>
      <c r="C73" t="s">
        <v>775</v>
      </c>
      <c r="D73" s="4">
        <v>0</v>
      </c>
      <c r="E73" s="4">
        <v>38060.25</v>
      </c>
      <c r="F73" t="s">
        <v>44</v>
      </c>
      <c r="G73" t="s">
        <v>75</v>
      </c>
      <c r="H73" t="s">
        <v>76</v>
      </c>
      <c r="I73">
        <v>0</v>
      </c>
      <c r="J73" t="s">
        <v>77</v>
      </c>
      <c r="K73" t="s">
        <v>78</v>
      </c>
      <c r="L73" t="str">
        <f t="shared" si="1"/>
        <v>Liabilities</v>
      </c>
      <c r="M73" t="str">
        <f t="shared" si="2"/>
        <v>Current Liabilities</v>
      </c>
      <c r="N73" t="str">
        <f t="shared" si="3"/>
        <v>Trade and other payables</v>
      </c>
      <c r="O73" t="str">
        <f t="shared" si="4"/>
        <v>Trade and other payables</v>
      </c>
      <c r="P73" t="str">
        <f t="shared" si="5"/>
        <v>Payables</v>
      </c>
    </row>
    <row r="74" spans="2:16" ht="15" customHeight="1">
      <c r="B74" t="str">
        <f t="shared" si="0"/>
        <v>Detail</v>
      </c>
      <c r="C74" t="s">
        <v>82</v>
      </c>
      <c r="D74" s="4">
        <v>0</v>
      </c>
      <c r="E74" s="4">
        <v>-180374.75</v>
      </c>
      <c r="F74" t="s">
        <v>44</v>
      </c>
      <c r="G74" t="s">
        <v>75</v>
      </c>
      <c r="H74" t="s">
        <v>76</v>
      </c>
      <c r="I74">
        <v>0</v>
      </c>
      <c r="J74" t="s">
        <v>77</v>
      </c>
      <c r="K74" t="s">
        <v>83</v>
      </c>
      <c r="L74" t="str">
        <f t="shared" si="1"/>
        <v>Liabilities</v>
      </c>
      <c r="M74" t="str">
        <f t="shared" si="2"/>
        <v>Current Liabilities</v>
      </c>
      <c r="N74" t="str">
        <f t="shared" si="3"/>
        <v>Trade and other payables</v>
      </c>
      <c r="O74" t="str">
        <f t="shared" si="4"/>
        <v>Trade and other payables</v>
      </c>
      <c r="P74" t="str">
        <f t="shared" si="5"/>
        <v>Accrued expenses</v>
      </c>
    </row>
    <row r="75" spans="2:16" ht="15" customHeight="1">
      <c r="B75" t="str">
        <f t="shared" si="0"/>
        <v>Detail</v>
      </c>
      <c r="C75" t="s">
        <v>88</v>
      </c>
      <c r="D75" s="4">
        <v>0</v>
      </c>
      <c r="E75" s="4">
        <v>0</v>
      </c>
      <c r="F75" t="s">
        <v>44</v>
      </c>
      <c r="G75" t="s">
        <v>75</v>
      </c>
      <c r="H75" t="s">
        <v>76</v>
      </c>
      <c r="I75" t="s">
        <v>85</v>
      </c>
      <c r="J75" t="s">
        <v>86</v>
      </c>
      <c r="K75" t="s">
        <v>89</v>
      </c>
      <c r="L75" t="str">
        <f t="shared" si="1"/>
        <v>Liabilities</v>
      </c>
      <c r="M75" t="str">
        <f t="shared" si="2"/>
        <v>Current Liabilities</v>
      </c>
      <c r="N75" t="str">
        <f t="shared" si="3"/>
        <v>Provisions</v>
      </c>
      <c r="O75" t="str">
        <f t="shared" si="4"/>
        <v>Current - due at reporting date</v>
      </c>
      <c r="P75" t="str">
        <f t="shared" si="5"/>
        <v>Provision for annual leave</v>
      </c>
    </row>
    <row r="76" spans="2:16" ht="15" customHeight="1">
      <c r="B76" t="str">
        <f t="shared" si="0"/>
        <v>Detail</v>
      </c>
      <c r="C76" t="s">
        <v>92</v>
      </c>
      <c r="D76" s="4">
        <v>-110964.28</v>
      </c>
      <c r="E76" s="4">
        <v>-75000</v>
      </c>
      <c r="F76" t="s">
        <v>44</v>
      </c>
      <c r="G76" t="s">
        <v>75</v>
      </c>
      <c r="H76" t="s">
        <v>76</v>
      </c>
      <c r="I76" t="s">
        <v>90</v>
      </c>
      <c r="J76" t="s">
        <v>60</v>
      </c>
      <c r="K76" t="s">
        <v>91</v>
      </c>
      <c r="L76" t="str">
        <f t="shared" si="1"/>
        <v>Liabilities</v>
      </c>
      <c r="M76" t="str">
        <f t="shared" si="2"/>
        <v>Current Liabilities</v>
      </c>
      <c r="N76" t="str">
        <f t="shared" si="3"/>
        <v>Other financial liabilities</v>
      </c>
      <c r="O76" t="str">
        <f t="shared" si="4"/>
        <v>Current</v>
      </c>
      <c r="P76" t="str">
        <f t="shared" si="5"/>
        <v>Fees received in advance</v>
      </c>
    </row>
    <row r="77" spans="2:16" ht="15" customHeight="1">
      <c r="B77" t="str">
        <f t="shared" si="0"/>
        <v>Detail</v>
      </c>
      <c r="C77" t="s">
        <v>99</v>
      </c>
      <c r="D77" s="4">
        <v>56008.04</v>
      </c>
      <c r="E77" s="4">
        <v>-332784.64</v>
      </c>
      <c r="F77" t="s">
        <v>44</v>
      </c>
      <c r="G77">
        <v>0</v>
      </c>
      <c r="H77" t="s">
        <v>96</v>
      </c>
      <c r="I77">
        <v>0</v>
      </c>
      <c r="J77" t="s">
        <v>97</v>
      </c>
      <c r="K77" t="s">
        <v>98</v>
      </c>
      <c r="L77" t="str">
        <f t="shared" si="1"/>
        <v>Equity</v>
      </c>
      <c r="M77" t="str">
        <f t="shared" si="2"/>
        <v>Equity</v>
      </c>
      <c r="N77" t="str">
        <f t="shared" si="3"/>
        <v>Reserves and retained surplus</v>
      </c>
      <c r="O77" t="str">
        <f t="shared" si="4"/>
        <v>Reserves and retained surplus</v>
      </c>
      <c r="P77" t="str">
        <f t="shared" si="5"/>
        <v>Retained earnings at the beginning of the year</v>
      </c>
    </row>
    <row r="78" spans="2:16" ht="15" customHeight="1">
      <c r="B78" t="str">
        <f t="shared" si="0"/>
        <v>Detail</v>
      </c>
      <c r="C78" t="s">
        <v>776</v>
      </c>
      <c r="D78" s="4">
        <v>-1100</v>
      </c>
      <c r="E78" s="4">
        <v>-1100</v>
      </c>
      <c r="F78" t="s">
        <v>44</v>
      </c>
      <c r="G78">
        <v>0</v>
      </c>
      <c r="H78" t="s">
        <v>96</v>
      </c>
      <c r="I78">
        <v>0</v>
      </c>
      <c r="J78" t="s">
        <v>97</v>
      </c>
      <c r="K78" t="s">
        <v>98</v>
      </c>
      <c r="L78" t="str">
        <f t="shared" si="1"/>
        <v>Equity</v>
      </c>
      <c r="M78" t="str">
        <f t="shared" si="2"/>
        <v>Equity</v>
      </c>
      <c r="N78" t="str">
        <f t="shared" si="3"/>
        <v>Reserves and retained surplus</v>
      </c>
      <c r="O78" t="str">
        <f t="shared" si="4"/>
        <v>Reserves and retained surplus</v>
      </c>
      <c r="P78" t="str">
        <f t="shared" si="5"/>
        <v>Retained earnings at the beginning of the year</v>
      </c>
    </row>
    <row r="79" spans="2:16" ht="15" customHeight="1">
      <c r="B79" t="str">
        <f t="shared" si="0"/>
        <v>Detail</v>
      </c>
      <c r="C79" t="s">
        <v>482</v>
      </c>
      <c r="D79" s="4">
        <v>0</v>
      </c>
      <c r="E79" s="4">
        <v>0</v>
      </c>
      <c r="F79" t="s">
        <v>49</v>
      </c>
      <c r="G79" t="s">
        <v>100</v>
      </c>
      <c r="H79">
        <v>0</v>
      </c>
      <c r="I79" t="s">
        <v>434</v>
      </c>
      <c r="J79" t="s">
        <v>480</v>
      </c>
      <c r="K79" t="s">
        <v>483</v>
      </c>
      <c r="L79" t="str">
        <f t="shared" si="1"/>
        <v>Income from continuing operations</v>
      </c>
      <c r="M79" t="str">
        <f t="shared" si="2"/>
        <v>Australian Government grants</v>
      </c>
      <c r="N79" t="str">
        <f t="shared" si="3"/>
        <v>Australian Government grants</v>
      </c>
      <c r="O79" t="str">
        <f t="shared" si="4"/>
        <v>Commonwealth Research</v>
      </c>
      <c r="P79" t="str">
        <f t="shared" si="5"/>
        <v>Joint Research Engagement Program</v>
      </c>
    </row>
    <row r="80" spans="2:16" ht="15" customHeight="1">
      <c r="B80" t="str">
        <f t="shared" si="0"/>
        <v>Detail</v>
      </c>
      <c r="C80" t="s">
        <v>484</v>
      </c>
      <c r="D80" s="4">
        <v>0</v>
      </c>
      <c r="E80" s="4">
        <v>0</v>
      </c>
      <c r="F80" t="s">
        <v>49</v>
      </c>
      <c r="G80" t="s">
        <v>100</v>
      </c>
      <c r="H80">
        <v>0</v>
      </c>
      <c r="I80" t="s">
        <v>434</v>
      </c>
      <c r="J80" t="s">
        <v>480</v>
      </c>
      <c r="K80" t="s">
        <v>485</v>
      </c>
      <c r="L80" t="str">
        <f t="shared" si="1"/>
        <v>Income from continuing operations</v>
      </c>
      <c r="M80" t="str">
        <f t="shared" si="2"/>
        <v>Australian Government grants</v>
      </c>
      <c r="N80" t="str">
        <f t="shared" si="3"/>
        <v>Australian Government grants</v>
      </c>
      <c r="O80" t="str">
        <f t="shared" si="4"/>
        <v>Commonwealth Research</v>
      </c>
      <c r="P80" t="str">
        <f t="shared" si="5"/>
        <v>Research Infrastructure Block Grants</v>
      </c>
    </row>
    <row r="81" spans="2:16" ht="15" customHeight="1">
      <c r="B81" t="str">
        <f t="shared" si="0"/>
        <v>Detail</v>
      </c>
      <c r="C81" t="s">
        <v>486</v>
      </c>
      <c r="D81" s="4">
        <v>0</v>
      </c>
      <c r="E81" s="4">
        <v>0.25</v>
      </c>
      <c r="F81" t="s">
        <v>49</v>
      </c>
      <c r="G81" t="s">
        <v>100</v>
      </c>
      <c r="H81">
        <v>0</v>
      </c>
      <c r="I81" t="s">
        <v>434</v>
      </c>
      <c r="J81" t="s">
        <v>480</v>
      </c>
      <c r="K81" t="s">
        <v>487</v>
      </c>
      <c r="L81" t="str">
        <f t="shared" si="1"/>
        <v>Income from continuing operations</v>
      </c>
      <c r="M81" t="str">
        <f t="shared" si="2"/>
        <v>Australian Government grants</v>
      </c>
      <c r="N81" t="str">
        <f t="shared" si="3"/>
        <v>Australian Government grants</v>
      </c>
      <c r="O81" t="str">
        <f t="shared" si="4"/>
        <v>Commonwealth Research</v>
      </c>
      <c r="P81" t="str">
        <f t="shared" si="5"/>
        <v>Research Training Scheme</v>
      </c>
    </row>
    <row r="82" spans="2:16" ht="15" customHeight="1">
      <c r="B82" t="str">
        <f t="shared" si="0"/>
        <v>Detail</v>
      </c>
      <c r="C82" t="s">
        <v>512</v>
      </c>
      <c r="D82" s="4">
        <v>-5000</v>
      </c>
      <c r="E82" s="4">
        <v>0</v>
      </c>
      <c r="F82" t="s">
        <v>49</v>
      </c>
      <c r="G82" t="s">
        <v>100</v>
      </c>
      <c r="H82">
        <v>0</v>
      </c>
      <c r="I82" t="s">
        <v>509</v>
      </c>
      <c r="J82" t="s">
        <v>510</v>
      </c>
      <c r="K82" t="s">
        <v>511</v>
      </c>
      <c r="L82" t="str">
        <f t="shared" si="1"/>
        <v>Income from continuing operations</v>
      </c>
      <c r="M82" t="str">
        <f t="shared" si="2"/>
        <v>State and Local Government financial assistance</v>
      </c>
      <c r="N82" t="str">
        <f t="shared" si="3"/>
        <v>State and Local Government financial assistance</v>
      </c>
      <c r="O82" t="str">
        <f t="shared" si="4"/>
        <v>State and Local Government financial assistance - non resear</v>
      </c>
      <c r="P82" t="str">
        <f t="shared" si="5"/>
        <v>Australian Capital Territory</v>
      </c>
    </row>
    <row r="83" spans="2:16" ht="15" customHeight="1">
      <c r="B83" t="str">
        <f t="shared" si="0"/>
        <v>Detail</v>
      </c>
      <c r="C83" t="s">
        <v>517</v>
      </c>
      <c r="D83" s="4">
        <v>0</v>
      </c>
      <c r="E83" s="4">
        <v>0</v>
      </c>
      <c r="F83" t="s">
        <v>49</v>
      </c>
      <c r="G83" t="s">
        <v>100</v>
      </c>
      <c r="H83">
        <v>0</v>
      </c>
      <c r="I83" t="s">
        <v>509</v>
      </c>
      <c r="J83" t="s">
        <v>510</v>
      </c>
      <c r="K83" t="s">
        <v>516</v>
      </c>
      <c r="L83" t="str">
        <f t="shared" si="1"/>
        <v>Income from continuing operations</v>
      </c>
      <c r="M83" t="str">
        <f t="shared" si="2"/>
        <v>State and Local Government financial assistance</v>
      </c>
      <c r="N83" t="str">
        <f t="shared" si="3"/>
        <v>State and Local Government financial assistance</v>
      </c>
      <c r="O83" t="str">
        <f t="shared" si="4"/>
        <v>State and Local Government financial assistance - non resear</v>
      </c>
      <c r="P83" t="str">
        <f t="shared" si="5"/>
        <v>New South Wales</v>
      </c>
    </row>
    <row r="84" spans="2:16" ht="15" customHeight="1">
      <c r="B84" t="str">
        <f t="shared" si="0"/>
        <v>Detail</v>
      </c>
      <c r="C84" t="s">
        <v>242</v>
      </c>
      <c r="D84" s="4">
        <v>-5018.22</v>
      </c>
      <c r="E84" s="4">
        <v>-1759.09</v>
      </c>
      <c r="F84" t="s">
        <v>49</v>
      </c>
      <c r="G84" t="s">
        <v>100</v>
      </c>
      <c r="H84">
        <v>0</v>
      </c>
      <c r="I84" t="s">
        <v>101</v>
      </c>
      <c r="J84" t="s">
        <v>102</v>
      </c>
      <c r="K84" t="s">
        <v>243</v>
      </c>
      <c r="L84" t="str">
        <f t="shared" si="1"/>
        <v>Income from continuing operations</v>
      </c>
      <c r="M84" t="str">
        <f t="shared" si="2"/>
        <v>Fees and charges</v>
      </c>
      <c r="N84" t="str">
        <f t="shared" si="3"/>
        <v>Fees and charges</v>
      </c>
      <c r="O84" t="str">
        <f t="shared" si="4"/>
        <v>Course fees and charges</v>
      </c>
      <c r="P84" t="str">
        <f t="shared" si="5"/>
        <v>Continuing education</v>
      </c>
    </row>
    <row r="85" spans="2:16" ht="15" customHeight="1">
      <c r="B85" t="str">
        <f t="shared" si="0"/>
        <v>Detail</v>
      </c>
      <c r="C85" t="s">
        <v>549</v>
      </c>
      <c r="D85" s="4">
        <v>-243440</v>
      </c>
      <c r="E85" s="4">
        <v>-505000</v>
      </c>
      <c r="F85" t="s">
        <v>49</v>
      </c>
      <c r="G85" t="s">
        <v>100</v>
      </c>
      <c r="H85">
        <v>0</v>
      </c>
      <c r="I85" t="s">
        <v>101</v>
      </c>
      <c r="J85" t="s">
        <v>103</v>
      </c>
      <c r="K85" t="s">
        <v>104</v>
      </c>
      <c r="L85" t="str">
        <f t="shared" si="1"/>
        <v>Income from continuing operations</v>
      </c>
      <c r="M85" t="str">
        <f t="shared" si="2"/>
        <v>Fees and charges</v>
      </c>
      <c r="N85" t="str">
        <f t="shared" si="3"/>
        <v>Fees and charges</v>
      </c>
      <c r="O85" t="str">
        <f t="shared" si="4"/>
        <v>Non-course fees and charges</v>
      </c>
      <c r="P85" t="str">
        <f t="shared" si="5"/>
        <v>Other</v>
      </c>
    </row>
    <row r="86" spans="2:16" ht="15" customHeight="1">
      <c r="B86" t="str">
        <f t="shared" si="0"/>
        <v>Detail</v>
      </c>
      <c r="C86" t="s">
        <v>550</v>
      </c>
      <c r="D86" s="4">
        <v>-510590.78</v>
      </c>
      <c r="E86" s="4">
        <v>-913665.51</v>
      </c>
      <c r="F86" t="s">
        <v>49</v>
      </c>
      <c r="G86" t="s">
        <v>100</v>
      </c>
      <c r="H86">
        <v>0</v>
      </c>
      <c r="I86" t="s">
        <v>101</v>
      </c>
      <c r="J86" t="s">
        <v>103</v>
      </c>
      <c r="K86" t="s">
        <v>104</v>
      </c>
      <c r="L86" t="str">
        <f t="shared" si="1"/>
        <v>Income from continuing operations</v>
      </c>
      <c r="M86" t="str">
        <f t="shared" si="2"/>
        <v>Fees and charges</v>
      </c>
      <c r="N86" t="str">
        <f t="shared" si="3"/>
        <v>Fees and charges</v>
      </c>
      <c r="O86" t="str">
        <f t="shared" si="4"/>
        <v>Non-course fees and charges</v>
      </c>
      <c r="P86" t="str">
        <f t="shared" si="5"/>
        <v>Other</v>
      </c>
    </row>
    <row r="87" spans="2:16" ht="15" customHeight="1">
      <c r="B87" t="str">
        <f t="shared" si="0"/>
        <v>Detail</v>
      </c>
      <c r="C87" t="s">
        <v>105</v>
      </c>
      <c r="D87" s="4">
        <v>-18.38</v>
      </c>
      <c r="E87" s="4">
        <v>-530.43</v>
      </c>
      <c r="F87" t="s">
        <v>49</v>
      </c>
      <c r="G87" t="s">
        <v>100</v>
      </c>
      <c r="H87" t="s">
        <v>231</v>
      </c>
      <c r="I87" t="s">
        <v>106</v>
      </c>
      <c r="J87" t="s">
        <v>107</v>
      </c>
      <c r="K87" t="s">
        <v>108</v>
      </c>
      <c r="L87" t="str">
        <f t="shared" si="1"/>
        <v>Income from continuing operations</v>
      </c>
      <c r="M87" t="str">
        <f t="shared" si="2"/>
        <v>Investment revenue</v>
      </c>
      <c r="N87" t="str">
        <f t="shared" si="3"/>
        <v>Investment revenue and income</v>
      </c>
      <c r="O87" t="str">
        <f t="shared" si="4"/>
        <v>Investment Revenue</v>
      </c>
      <c r="P87" t="str">
        <f t="shared" si="5"/>
        <v>Bank account interest</v>
      </c>
    </row>
    <row r="88" spans="2:16" ht="15" customHeight="1">
      <c r="B88" t="str">
        <f t="shared" si="0"/>
        <v>Detail</v>
      </c>
      <c r="C88" t="s">
        <v>249</v>
      </c>
      <c r="D88" s="4">
        <v>0</v>
      </c>
      <c r="E88" s="4">
        <v>-2671.72</v>
      </c>
      <c r="F88" t="s">
        <v>49</v>
      </c>
      <c r="G88" t="s">
        <v>100</v>
      </c>
      <c r="H88" t="s">
        <v>231</v>
      </c>
      <c r="I88" t="s">
        <v>106</v>
      </c>
      <c r="J88" t="s">
        <v>107</v>
      </c>
      <c r="K88" t="s">
        <v>250</v>
      </c>
      <c r="L88" t="str">
        <f t="shared" si="1"/>
        <v>Income from continuing operations</v>
      </c>
      <c r="M88" t="str">
        <f t="shared" si="2"/>
        <v>Investment revenue</v>
      </c>
      <c r="N88" t="str">
        <f t="shared" si="3"/>
        <v>Investment revenue and income</v>
      </c>
      <c r="O88" t="str">
        <f t="shared" si="4"/>
        <v>Investment Revenue</v>
      </c>
      <c r="P88" t="str">
        <f t="shared" si="5"/>
        <v>Bank bill interest</v>
      </c>
    </row>
    <row r="89" spans="2:16" ht="15" customHeight="1">
      <c r="B89" t="str">
        <f t="shared" si="0"/>
        <v>Detail</v>
      </c>
      <c r="C89" t="s">
        <v>253</v>
      </c>
      <c r="D89" s="4">
        <v>-418.18</v>
      </c>
      <c r="E89" s="4">
        <v>-510</v>
      </c>
      <c r="F89" t="s">
        <v>49</v>
      </c>
      <c r="G89" t="s">
        <v>100</v>
      </c>
      <c r="H89">
        <v>0</v>
      </c>
      <c r="I89">
        <v>0</v>
      </c>
      <c r="J89" t="s">
        <v>109</v>
      </c>
      <c r="K89" t="s">
        <v>254</v>
      </c>
      <c r="L89" t="str">
        <f t="shared" si="1"/>
        <v>Income from continuing operations</v>
      </c>
      <c r="M89" t="str">
        <f t="shared" si="2"/>
        <v>Other income</v>
      </c>
      <c r="N89" t="str">
        <f t="shared" si="3"/>
        <v>Other income</v>
      </c>
      <c r="O89" t="str">
        <f t="shared" si="4"/>
        <v>Other income</v>
      </c>
      <c r="P89" t="str">
        <f t="shared" si="5"/>
        <v>Travel and travel related recoveries</v>
      </c>
    </row>
    <row r="90" spans="2:16" ht="15" customHeight="1">
      <c r="B90" t="str">
        <f t="shared" si="0"/>
        <v>Detail</v>
      </c>
      <c r="C90" t="s">
        <v>257</v>
      </c>
      <c r="D90" s="4">
        <v>0</v>
      </c>
      <c r="E90" s="4">
        <v>0</v>
      </c>
      <c r="F90" t="s">
        <v>49</v>
      </c>
      <c r="G90" t="s">
        <v>100</v>
      </c>
      <c r="H90">
        <v>0</v>
      </c>
      <c r="I90">
        <v>0</v>
      </c>
      <c r="J90" t="s">
        <v>109</v>
      </c>
      <c r="K90" t="s">
        <v>256</v>
      </c>
      <c r="L90" t="str">
        <f t="shared" si="1"/>
        <v>Income from continuing operations</v>
      </c>
      <c r="M90" t="str">
        <f t="shared" si="2"/>
        <v>Other income</v>
      </c>
      <c r="N90" t="str">
        <f t="shared" si="3"/>
        <v>Other income</v>
      </c>
      <c r="O90" t="str">
        <f t="shared" si="4"/>
        <v>Other income</v>
      </c>
      <c r="P90" t="str">
        <f t="shared" si="5"/>
        <v>Administrative charges</v>
      </c>
    </row>
    <row r="91" spans="2:16" ht="15" customHeight="1">
      <c r="B91" t="str">
        <f t="shared" si="0"/>
        <v>Detail</v>
      </c>
      <c r="C91" t="s">
        <v>777</v>
      </c>
      <c r="D91" s="4">
        <v>0</v>
      </c>
      <c r="E91" s="4">
        <v>0</v>
      </c>
      <c r="F91" t="s">
        <v>49</v>
      </c>
      <c r="G91" t="s">
        <v>100</v>
      </c>
      <c r="H91">
        <v>0</v>
      </c>
      <c r="I91">
        <v>0</v>
      </c>
      <c r="J91" t="s">
        <v>109</v>
      </c>
      <c r="K91" t="s">
        <v>111</v>
      </c>
      <c r="L91" t="str">
        <f t="shared" si="1"/>
        <v>Income from continuing operations</v>
      </c>
      <c r="M91" t="str">
        <f t="shared" si="2"/>
        <v>Other income</v>
      </c>
      <c r="N91" t="str">
        <f t="shared" si="3"/>
        <v>Other income</v>
      </c>
      <c r="O91" t="str">
        <f t="shared" si="4"/>
        <v>Other income</v>
      </c>
      <c r="P91" t="str">
        <f t="shared" si="5"/>
        <v>Miscellaneous</v>
      </c>
    </row>
    <row r="92" spans="2:16" ht="15" customHeight="1">
      <c r="B92" t="str">
        <f t="shared" si="0"/>
        <v>Detail</v>
      </c>
      <c r="C92" t="s">
        <v>110</v>
      </c>
      <c r="D92" s="4">
        <v>35964.28</v>
      </c>
      <c r="E92" s="4">
        <v>-11603.13</v>
      </c>
      <c r="F92" t="s">
        <v>49</v>
      </c>
      <c r="G92" t="s">
        <v>100</v>
      </c>
      <c r="H92">
        <v>0</v>
      </c>
      <c r="I92">
        <v>0</v>
      </c>
      <c r="J92" t="s">
        <v>109</v>
      </c>
      <c r="K92" t="s">
        <v>111</v>
      </c>
      <c r="L92" t="str">
        <f t="shared" si="1"/>
        <v>Income from continuing operations</v>
      </c>
      <c r="M92" t="str">
        <f t="shared" si="2"/>
        <v>Other income</v>
      </c>
      <c r="N92" t="str">
        <f t="shared" si="3"/>
        <v>Other income</v>
      </c>
      <c r="O92" t="str">
        <f t="shared" si="4"/>
        <v>Other income</v>
      </c>
      <c r="P92" t="str">
        <f t="shared" si="5"/>
        <v>Miscellaneous</v>
      </c>
    </row>
    <row r="93" spans="2:16" ht="15" customHeight="1">
      <c r="B93" t="str">
        <f t="shared" si="0"/>
        <v>Detail</v>
      </c>
      <c r="C93" t="s">
        <v>587</v>
      </c>
      <c r="D93" s="4">
        <v>-486054.67</v>
      </c>
      <c r="E93" s="4">
        <v>-1148570.3</v>
      </c>
      <c r="F93" t="s">
        <v>49</v>
      </c>
      <c r="G93" t="s">
        <v>100</v>
      </c>
      <c r="H93">
        <v>0</v>
      </c>
      <c r="I93">
        <v>0</v>
      </c>
      <c r="J93" t="s">
        <v>109</v>
      </c>
      <c r="K93" t="s">
        <v>111</v>
      </c>
      <c r="L93" t="str">
        <f t="shared" si="1"/>
        <v>Income from continuing operations</v>
      </c>
      <c r="M93" t="str">
        <f t="shared" si="2"/>
        <v>Other income</v>
      </c>
      <c r="N93" t="str">
        <f t="shared" si="3"/>
        <v>Other income</v>
      </c>
      <c r="O93" t="str">
        <f t="shared" si="4"/>
        <v>Other income</v>
      </c>
      <c r="P93" t="str">
        <f t="shared" si="5"/>
        <v>Miscellaneous</v>
      </c>
    </row>
    <row r="94" spans="2:16" ht="15" customHeight="1">
      <c r="B94" t="str">
        <f t="shared" si="0"/>
        <v>Detail</v>
      </c>
      <c r="C94" t="s">
        <v>595</v>
      </c>
      <c r="D94" s="4">
        <v>0</v>
      </c>
      <c r="E94" s="4">
        <v>-11659.06</v>
      </c>
      <c r="F94" t="s">
        <v>49</v>
      </c>
      <c r="G94" t="s">
        <v>100</v>
      </c>
      <c r="H94">
        <v>0</v>
      </c>
      <c r="I94">
        <v>0</v>
      </c>
      <c r="J94" t="s">
        <v>109</v>
      </c>
      <c r="K94" t="s">
        <v>112</v>
      </c>
      <c r="L94" t="str">
        <f t="shared" si="1"/>
        <v>Income from continuing operations</v>
      </c>
      <c r="M94" t="str">
        <f t="shared" si="2"/>
        <v>Other income</v>
      </c>
      <c r="N94" t="str">
        <f t="shared" si="3"/>
        <v>Other income</v>
      </c>
      <c r="O94" t="str">
        <f t="shared" si="4"/>
        <v>Other income</v>
      </c>
      <c r="P94" t="str">
        <f t="shared" si="5"/>
        <v>Rent</v>
      </c>
    </row>
    <row r="95" spans="2:16" ht="15" customHeight="1">
      <c r="B95" t="str">
        <f t="shared" si="0"/>
        <v>Detail</v>
      </c>
      <c r="C95" t="s">
        <v>610</v>
      </c>
      <c r="D95" s="4">
        <v>-412000</v>
      </c>
      <c r="E95" s="4">
        <v>-651452</v>
      </c>
      <c r="F95" t="s">
        <v>49</v>
      </c>
      <c r="G95" t="s">
        <v>100</v>
      </c>
      <c r="H95">
        <v>0</v>
      </c>
      <c r="I95">
        <v>0</v>
      </c>
      <c r="J95" t="s">
        <v>109</v>
      </c>
      <c r="K95" t="s">
        <v>264</v>
      </c>
      <c r="L95" t="str">
        <f t="shared" si="1"/>
        <v>Income from continuing operations</v>
      </c>
      <c r="M95" t="str">
        <f t="shared" si="2"/>
        <v>Other income</v>
      </c>
      <c r="N95" t="str">
        <f t="shared" si="3"/>
        <v>Other income</v>
      </c>
      <c r="O95" t="str">
        <f t="shared" si="4"/>
        <v>Other income</v>
      </c>
      <c r="P95" t="str">
        <f t="shared" si="5"/>
        <v>Inter-entity charges</v>
      </c>
    </row>
    <row r="96" spans="2:16" ht="15" customHeight="1">
      <c r="B96" t="str">
        <f t="shared" si="0"/>
        <v>Detail</v>
      </c>
      <c r="C96" t="s">
        <v>612</v>
      </c>
      <c r="D96" s="4">
        <v>-609144</v>
      </c>
      <c r="E96" s="4">
        <v>-654192</v>
      </c>
      <c r="F96" t="s">
        <v>49</v>
      </c>
      <c r="G96" t="s">
        <v>100</v>
      </c>
      <c r="H96">
        <v>0</v>
      </c>
      <c r="I96">
        <v>0</v>
      </c>
      <c r="J96" t="s">
        <v>109</v>
      </c>
      <c r="K96" t="s">
        <v>264</v>
      </c>
      <c r="L96" t="str">
        <f t="shared" si="1"/>
        <v>Income from continuing operations</v>
      </c>
      <c r="M96" t="str">
        <f t="shared" si="2"/>
        <v>Other income</v>
      </c>
      <c r="N96" t="str">
        <f t="shared" si="3"/>
        <v>Other income</v>
      </c>
      <c r="O96" t="str">
        <f t="shared" si="4"/>
        <v>Other income</v>
      </c>
      <c r="P96" t="str">
        <f t="shared" si="5"/>
        <v>Inter-entity charges</v>
      </c>
    </row>
    <row r="97" spans="2:16" ht="15" customHeight="1">
      <c r="B97" t="str">
        <f t="shared" si="0"/>
        <v>Detail</v>
      </c>
      <c r="C97" t="s">
        <v>614</v>
      </c>
      <c r="D97" s="4">
        <v>0</v>
      </c>
      <c r="E97" s="4">
        <v>0</v>
      </c>
      <c r="F97" t="s">
        <v>44</v>
      </c>
      <c r="G97" t="s">
        <v>100</v>
      </c>
      <c r="H97">
        <v>0</v>
      </c>
      <c r="I97">
        <v>0</v>
      </c>
      <c r="J97" t="s">
        <v>109</v>
      </c>
      <c r="K97" t="s">
        <v>264</v>
      </c>
      <c r="L97" t="str">
        <f t="shared" si="1"/>
        <v>Income from continuing operations</v>
      </c>
      <c r="M97" t="str">
        <f t="shared" si="2"/>
        <v>Other income</v>
      </c>
      <c r="N97" t="str">
        <f t="shared" si="3"/>
        <v>Other income</v>
      </c>
      <c r="O97" t="str">
        <f t="shared" si="4"/>
        <v>Other income</v>
      </c>
      <c r="P97" t="str">
        <f t="shared" si="5"/>
        <v>Inter-entity charges</v>
      </c>
    </row>
    <row r="98" spans="2:16" ht="15" customHeight="1">
      <c r="B98" t="str">
        <f t="shared" si="0"/>
        <v>Detail</v>
      </c>
      <c r="C98" t="s">
        <v>119</v>
      </c>
      <c r="D98" s="4">
        <v>577.22</v>
      </c>
      <c r="E98" s="4">
        <v>142.33</v>
      </c>
      <c r="F98" t="s">
        <v>49</v>
      </c>
      <c r="G98" t="s">
        <v>100</v>
      </c>
      <c r="H98">
        <v>0</v>
      </c>
      <c r="I98">
        <v>0</v>
      </c>
      <c r="J98" t="s">
        <v>117</v>
      </c>
      <c r="K98" t="s">
        <v>118</v>
      </c>
      <c r="L98" t="str">
        <f t="shared" si="1"/>
        <v>Income from continuing operations</v>
      </c>
      <c r="M98" t="str">
        <f t="shared" si="2"/>
        <v>Gains on disposal of assets</v>
      </c>
      <c r="N98" t="str">
        <f t="shared" si="3"/>
        <v>Gains on disposal of assets</v>
      </c>
      <c r="O98" t="str">
        <f t="shared" si="4"/>
        <v>Gains on disposal of assets</v>
      </c>
      <c r="P98" t="str">
        <f t="shared" si="5"/>
        <v>Net gain on disposal of property, plant and equipment</v>
      </c>
    </row>
    <row r="99" spans="2:16" ht="15" customHeight="1">
      <c r="B99" t="str">
        <f t="shared" si="0"/>
        <v>Detail</v>
      </c>
      <c r="C99" t="s">
        <v>616</v>
      </c>
      <c r="D99" s="4">
        <v>0</v>
      </c>
      <c r="E99" s="4">
        <v>-5052</v>
      </c>
      <c r="F99" t="s">
        <v>49</v>
      </c>
      <c r="G99" t="s">
        <v>100</v>
      </c>
      <c r="H99">
        <v>0</v>
      </c>
      <c r="I99">
        <v>0</v>
      </c>
      <c r="J99" t="s">
        <v>117</v>
      </c>
      <c r="K99" t="s">
        <v>118</v>
      </c>
      <c r="L99" t="str">
        <f t="shared" si="1"/>
        <v>Income from continuing operations</v>
      </c>
      <c r="M99" t="str">
        <f t="shared" si="2"/>
        <v>Gains on disposal of assets</v>
      </c>
      <c r="N99" t="str">
        <f t="shared" si="3"/>
        <v>Gains on disposal of assets</v>
      </c>
      <c r="O99" t="str">
        <f t="shared" si="4"/>
        <v>Gains on disposal of assets</v>
      </c>
      <c r="P99" t="str">
        <f t="shared" si="5"/>
        <v>Net gain on disposal of property, plant and equipment</v>
      </c>
    </row>
    <row r="100" spans="2:16" ht="15" customHeight="1">
      <c r="B100" t="str">
        <f t="shared" si="0"/>
        <v>Detail</v>
      </c>
      <c r="C100" t="s">
        <v>617</v>
      </c>
      <c r="D100" s="4">
        <v>0</v>
      </c>
      <c r="E100" s="4">
        <v>5052</v>
      </c>
      <c r="F100" t="s">
        <v>49</v>
      </c>
      <c r="G100" t="s">
        <v>100</v>
      </c>
      <c r="H100">
        <v>0</v>
      </c>
      <c r="I100">
        <v>0</v>
      </c>
      <c r="J100" t="s">
        <v>117</v>
      </c>
      <c r="K100" t="s">
        <v>118</v>
      </c>
      <c r="L100" t="str">
        <f t="shared" si="1"/>
        <v>Income from continuing operations</v>
      </c>
      <c r="M100" t="str">
        <f t="shared" si="2"/>
        <v>Gains on disposal of assets</v>
      </c>
      <c r="N100" t="str">
        <f t="shared" si="3"/>
        <v>Gains on disposal of assets</v>
      </c>
      <c r="O100" t="str">
        <f t="shared" si="4"/>
        <v>Gains on disposal of assets</v>
      </c>
      <c r="P100" t="str">
        <f t="shared" si="5"/>
        <v>Net gain on disposal of property, plant and equipment</v>
      </c>
    </row>
    <row r="101" spans="2:16" ht="15" customHeight="1">
      <c r="B101" t="str">
        <f t="shared" si="0"/>
        <v>Detail</v>
      </c>
      <c r="C101" t="s">
        <v>267</v>
      </c>
      <c r="D101" s="4">
        <v>1165645.3</v>
      </c>
      <c r="E101" s="4">
        <v>1879545.91</v>
      </c>
      <c r="F101" t="s">
        <v>49</v>
      </c>
      <c r="G101" t="s">
        <v>120</v>
      </c>
      <c r="H101">
        <v>0</v>
      </c>
      <c r="I101" t="s">
        <v>121</v>
      </c>
      <c r="J101" t="s">
        <v>122</v>
      </c>
      <c r="K101" t="s">
        <v>123</v>
      </c>
      <c r="L101" t="str">
        <f t="shared" si="1"/>
        <v>Expenses from continuing operations</v>
      </c>
      <c r="M101" t="str">
        <f t="shared" si="2"/>
        <v>Employee related expenses</v>
      </c>
      <c r="N101" t="str">
        <f t="shared" si="3"/>
        <v>Employee related expenses</v>
      </c>
      <c r="O101" t="str">
        <f t="shared" si="4"/>
        <v>Academic</v>
      </c>
      <c r="P101" t="str">
        <f t="shared" si="5"/>
        <v>Salaries</v>
      </c>
    </row>
    <row r="102" spans="2:16" ht="15" customHeight="1">
      <c r="B102" t="str">
        <f t="shared" si="0"/>
        <v>Detail</v>
      </c>
      <c r="C102" t="s">
        <v>268</v>
      </c>
      <c r="D102" s="4">
        <v>438.02</v>
      </c>
      <c r="E102" s="4">
        <v>2742.16</v>
      </c>
      <c r="F102" t="s">
        <v>49</v>
      </c>
      <c r="G102" t="s">
        <v>120</v>
      </c>
      <c r="H102">
        <v>0</v>
      </c>
      <c r="I102" t="s">
        <v>121</v>
      </c>
      <c r="J102" t="s">
        <v>122</v>
      </c>
      <c r="K102" t="s">
        <v>123</v>
      </c>
      <c r="L102" t="str">
        <f t="shared" si="1"/>
        <v>Expenses from continuing operations</v>
      </c>
      <c r="M102" t="str">
        <f t="shared" si="2"/>
        <v>Employee related expenses</v>
      </c>
      <c r="N102" t="str">
        <f t="shared" si="3"/>
        <v>Employee related expenses</v>
      </c>
      <c r="O102" t="str">
        <f t="shared" si="4"/>
        <v>Academic</v>
      </c>
      <c r="P102" t="str">
        <f t="shared" si="5"/>
        <v>Salaries</v>
      </c>
    </row>
    <row r="103" spans="2:16" ht="15" customHeight="1">
      <c r="B103" t="str">
        <f t="shared" si="0"/>
        <v>Detail</v>
      </c>
      <c r="C103" t="s">
        <v>628</v>
      </c>
      <c r="D103" s="4">
        <v>0</v>
      </c>
      <c r="E103" s="4">
        <v>0</v>
      </c>
      <c r="F103" t="s">
        <v>49</v>
      </c>
      <c r="G103" t="s">
        <v>120</v>
      </c>
      <c r="H103">
        <v>0</v>
      </c>
      <c r="I103" t="s">
        <v>121</v>
      </c>
      <c r="J103" t="s">
        <v>122</v>
      </c>
      <c r="K103" t="s">
        <v>123</v>
      </c>
      <c r="L103" t="str">
        <f t="shared" si="1"/>
        <v>Expenses from continuing operations</v>
      </c>
      <c r="M103" t="str">
        <f t="shared" si="2"/>
        <v>Employee related expenses</v>
      </c>
      <c r="N103" t="str">
        <f t="shared" si="3"/>
        <v>Employee related expenses</v>
      </c>
      <c r="O103" t="str">
        <f t="shared" si="4"/>
        <v>Academic</v>
      </c>
      <c r="P103" t="str">
        <f t="shared" si="5"/>
        <v>Salaries</v>
      </c>
    </row>
    <row r="104" spans="2:16" ht="15" customHeight="1">
      <c r="B104" t="str">
        <f t="shared" si="0"/>
        <v>Detail</v>
      </c>
      <c r="C104" t="s">
        <v>629</v>
      </c>
      <c r="D104" s="4">
        <v>0</v>
      </c>
      <c r="E104" s="4">
        <v>-5063.97</v>
      </c>
      <c r="F104" t="s">
        <v>49</v>
      </c>
      <c r="G104" t="s">
        <v>120</v>
      </c>
      <c r="H104">
        <v>0</v>
      </c>
      <c r="I104" t="s">
        <v>121</v>
      </c>
      <c r="J104" t="s">
        <v>122</v>
      </c>
      <c r="K104" t="s">
        <v>123</v>
      </c>
      <c r="L104" t="str">
        <f t="shared" si="1"/>
        <v>Expenses from continuing operations</v>
      </c>
      <c r="M104" t="str">
        <f t="shared" si="2"/>
        <v>Employee related expenses</v>
      </c>
      <c r="N104" t="str">
        <f t="shared" si="3"/>
        <v>Employee related expenses</v>
      </c>
      <c r="O104" t="str">
        <f t="shared" si="4"/>
        <v>Academic</v>
      </c>
      <c r="P104" t="str">
        <f t="shared" si="5"/>
        <v>Salaries</v>
      </c>
    </row>
    <row r="105" spans="2:16" ht="15" customHeight="1">
      <c r="B105" t="str">
        <f t="shared" si="0"/>
        <v>Detail</v>
      </c>
      <c r="C105" t="s">
        <v>269</v>
      </c>
      <c r="D105" s="4">
        <v>6083.05</v>
      </c>
      <c r="E105" s="4">
        <v>9165.82</v>
      </c>
      <c r="F105" t="s">
        <v>49</v>
      </c>
      <c r="G105" t="s">
        <v>120</v>
      </c>
      <c r="H105">
        <v>0</v>
      </c>
      <c r="I105" t="s">
        <v>121</v>
      </c>
      <c r="J105" t="s">
        <v>122</v>
      </c>
      <c r="K105" t="s">
        <v>123</v>
      </c>
      <c r="L105" t="str">
        <f t="shared" si="1"/>
        <v>Expenses from continuing operations</v>
      </c>
      <c r="M105" t="str">
        <f t="shared" si="2"/>
        <v>Employee related expenses</v>
      </c>
      <c r="N105" t="str">
        <f t="shared" si="3"/>
        <v>Employee related expenses</v>
      </c>
      <c r="O105" t="str">
        <f t="shared" si="4"/>
        <v>Academic</v>
      </c>
      <c r="P105" t="str">
        <f t="shared" si="5"/>
        <v>Salaries</v>
      </c>
    </row>
    <row r="106" spans="2:16" ht="15" customHeight="1">
      <c r="B106" t="str">
        <f t="shared" si="0"/>
        <v>Detail</v>
      </c>
      <c r="C106" t="s">
        <v>125</v>
      </c>
      <c r="D106" s="4">
        <v>873.12</v>
      </c>
      <c r="E106" s="4">
        <v>1264.84</v>
      </c>
      <c r="F106" t="s">
        <v>49</v>
      </c>
      <c r="G106" t="s">
        <v>120</v>
      </c>
      <c r="H106">
        <v>0</v>
      </c>
      <c r="I106" t="s">
        <v>121</v>
      </c>
      <c r="J106" t="s">
        <v>122</v>
      </c>
      <c r="K106" t="s">
        <v>123</v>
      </c>
      <c r="L106" t="str">
        <f t="shared" si="1"/>
        <v>Expenses from continuing operations</v>
      </c>
      <c r="M106" t="str">
        <f t="shared" si="2"/>
        <v>Employee related expenses</v>
      </c>
      <c r="N106" t="str">
        <f t="shared" si="3"/>
        <v>Employee related expenses</v>
      </c>
      <c r="O106" t="str">
        <f t="shared" si="4"/>
        <v>Academic</v>
      </c>
      <c r="P106" t="str">
        <f t="shared" si="5"/>
        <v>Salaries</v>
      </c>
    </row>
    <row r="107" spans="2:16" ht="15" customHeight="1">
      <c r="B107" t="str">
        <f t="shared" si="0"/>
        <v>Detail</v>
      </c>
      <c r="C107" t="s">
        <v>630</v>
      </c>
      <c r="D107" s="4">
        <v>4898.57</v>
      </c>
      <c r="E107" s="4">
        <v>18490.39</v>
      </c>
      <c r="F107" t="s">
        <v>49</v>
      </c>
      <c r="G107" t="s">
        <v>120</v>
      </c>
      <c r="H107">
        <v>0</v>
      </c>
      <c r="I107" t="s">
        <v>121</v>
      </c>
      <c r="J107" t="s">
        <v>122</v>
      </c>
      <c r="K107" t="s">
        <v>123</v>
      </c>
      <c r="L107" t="str">
        <f t="shared" si="1"/>
        <v>Expenses from continuing operations</v>
      </c>
      <c r="M107" t="str">
        <f t="shared" si="2"/>
        <v>Employee related expenses</v>
      </c>
      <c r="N107" t="str">
        <f t="shared" si="3"/>
        <v>Employee related expenses</v>
      </c>
      <c r="O107" t="str">
        <f t="shared" si="4"/>
        <v>Academic</v>
      </c>
      <c r="P107" t="str">
        <f t="shared" si="5"/>
        <v>Salaries</v>
      </c>
    </row>
    <row r="108" spans="2:16" ht="15" customHeight="1">
      <c r="B108" t="str">
        <f t="shared" si="0"/>
        <v>Detail</v>
      </c>
      <c r="C108" t="s">
        <v>632</v>
      </c>
      <c r="D108" s="4">
        <v>0</v>
      </c>
      <c r="E108" s="4">
        <v>0</v>
      </c>
      <c r="F108" t="s">
        <v>49</v>
      </c>
      <c r="G108" t="s">
        <v>120</v>
      </c>
      <c r="H108">
        <v>0</v>
      </c>
      <c r="I108" t="s">
        <v>121</v>
      </c>
      <c r="J108" t="s">
        <v>122</v>
      </c>
      <c r="K108" t="s">
        <v>126</v>
      </c>
      <c r="L108" t="str">
        <f t="shared" si="1"/>
        <v>Expenses from continuing operations</v>
      </c>
      <c r="M108" t="str">
        <f t="shared" si="2"/>
        <v>Employee related expenses</v>
      </c>
      <c r="N108" t="str">
        <f t="shared" si="3"/>
        <v>Employee related expenses</v>
      </c>
      <c r="O108" t="str">
        <f t="shared" si="4"/>
        <v>Academic</v>
      </c>
      <c r="P108" t="str">
        <f t="shared" si="5"/>
        <v>Contributions to superannuation and pension schemes</v>
      </c>
    </row>
    <row r="109" spans="2:16" ht="15" customHeight="1">
      <c r="B109" t="str">
        <f t="shared" si="0"/>
        <v>Detail</v>
      </c>
      <c r="C109" t="s">
        <v>270</v>
      </c>
      <c r="D109" s="4">
        <v>163791.45</v>
      </c>
      <c r="E109" s="4">
        <v>253651.41</v>
      </c>
      <c r="F109" t="s">
        <v>49</v>
      </c>
      <c r="G109" t="s">
        <v>120</v>
      </c>
      <c r="H109">
        <v>0</v>
      </c>
      <c r="I109" t="s">
        <v>121</v>
      </c>
      <c r="J109" t="s">
        <v>122</v>
      </c>
      <c r="K109" t="s">
        <v>126</v>
      </c>
      <c r="L109" t="str">
        <f t="shared" si="1"/>
        <v>Expenses from continuing operations</v>
      </c>
      <c r="M109" t="str">
        <f t="shared" si="2"/>
        <v>Employee related expenses</v>
      </c>
      <c r="N109" t="str">
        <f t="shared" si="3"/>
        <v>Employee related expenses</v>
      </c>
      <c r="O109" t="str">
        <f t="shared" si="4"/>
        <v>Academic</v>
      </c>
      <c r="P109" t="str">
        <f t="shared" si="5"/>
        <v>Contributions to superannuation and pension schemes</v>
      </c>
    </row>
    <row r="110" spans="2:16" ht="15" customHeight="1">
      <c r="B110" t="str">
        <f t="shared" si="0"/>
        <v>Detail</v>
      </c>
      <c r="C110" t="s">
        <v>271</v>
      </c>
      <c r="D110" s="4">
        <v>47242.01</v>
      </c>
      <c r="E110" s="4">
        <v>65538.61</v>
      </c>
      <c r="F110" t="s">
        <v>49</v>
      </c>
      <c r="G110" t="s">
        <v>120</v>
      </c>
      <c r="H110">
        <v>0</v>
      </c>
      <c r="I110" t="s">
        <v>121</v>
      </c>
      <c r="J110" t="s">
        <v>122</v>
      </c>
      <c r="K110" t="s">
        <v>126</v>
      </c>
      <c r="L110" t="str">
        <f t="shared" si="1"/>
        <v>Expenses from continuing operations</v>
      </c>
      <c r="M110" t="str">
        <f t="shared" si="2"/>
        <v>Employee related expenses</v>
      </c>
      <c r="N110" t="str">
        <f t="shared" si="3"/>
        <v>Employee related expenses</v>
      </c>
      <c r="O110" t="str">
        <f t="shared" si="4"/>
        <v>Academic</v>
      </c>
      <c r="P110" t="str">
        <f t="shared" si="5"/>
        <v>Contributions to superannuation and pension schemes</v>
      </c>
    </row>
    <row r="111" spans="2:16" ht="15" customHeight="1">
      <c r="B111" t="str">
        <f t="shared" si="0"/>
        <v>Detail</v>
      </c>
      <c r="C111" t="s">
        <v>633</v>
      </c>
      <c r="D111" s="4">
        <v>0</v>
      </c>
      <c r="E111" s="4">
        <v>0</v>
      </c>
      <c r="F111" t="s">
        <v>49</v>
      </c>
      <c r="G111" t="s">
        <v>120</v>
      </c>
      <c r="H111">
        <v>0</v>
      </c>
      <c r="I111" t="s">
        <v>121</v>
      </c>
      <c r="J111" t="s">
        <v>122</v>
      </c>
      <c r="K111" t="s">
        <v>126</v>
      </c>
      <c r="L111" t="str">
        <f t="shared" si="1"/>
        <v>Expenses from continuing operations</v>
      </c>
      <c r="M111" t="str">
        <f t="shared" si="2"/>
        <v>Employee related expenses</v>
      </c>
      <c r="N111" t="str">
        <f t="shared" si="3"/>
        <v>Employee related expenses</v>
      </c>
      <c r="O111" t="str">
        <f t="shared" si="4"/>
        <v>Academic</v>
      </c>
      <c r="P111" t="str">
        <f t="shared" si="5"/>
        <v>Contributions to superannuation and pension schemes</v>
      </c>
    </row>
    <row r="112" spans="2:16" ht="15" customHeight="1">
      <c r="B112" t="str">
        <f t="shared" si="0"/>
        <v>Detail</v>
      </c>
      <c r="C112" t="s">
        <v>273</v>
      </c>
      <c r="D112" s="4">
        <v>91891.11</v>
      </c>
      <c r="E112" s="4">
        <v>131876.1</v>
      </c>
      <c r="F112" t="s">
        <v>49</v>
      </c>
      <c r="G112" t="s">
        <v>120</v>
      </c>
      <c r="H112">
        <v>0</v>
      </c>
      <c r="I112" t="s">
        <v>121</v>
      </c>
      <c r="J112" t="s">
        <v>122</v>
      </c>
      <c r="K112" t="s">
        <v>127</v>
      </c>
      <c r="L112" t="str">
        <f t="shared" si="1"/>
        <v>Expenses from continuing operations</v>
      </c>
      <c r="M112" t="str">
        <f t="shared" si="2"/>
        <v>Employee related expenses</v>
      </c>
      <c r="N112" t="str">
        <f t="shared" si="3"/>
        <v>Employee related expenses</v>
      </c>
      <c r="O112" t="str">
        <f t="shared" si="4"/>
        <v>Academic</v>
      </c>
      <c r="P112" t="str">
        <f t="shared" si="5"/>
        <v>Payroll tax</v>
      </c>
    </row>
    <row r="113" spans="2:16" ht="15" customHeight="1">
      <c r="B113" t="str">
        <f t="shared" si="0"/>
        <v>Detail</v>
      </c>
      <c r="C113" t="s">
        <v>275</v>
      </c>
      <c r="D113" s="4">
        <v>14456.07</v>
      </c>
      <c r="E113" s="4">
        <v>21864.17</v>
      </c>
      <c r="F113" t="s">
        <v>49</v>
      </c>
      <c r="G113" t="s">
        <v>120</v>
      </c>
      <c r="H113">
        <v>0</v>
      </c>
      <c r="I113" t="s">
        <v>121</v>
      </c>
      <c r="J113" t="s">
        <v>122</v>
      </c>
      <c r="K113" t="s">
        <v>127</v>
      </c>
      <c r="L113" t="str">
        <f t="shared" si="1"/>
        <v>Expenses from continuing operations</v>
      </c>
      <c r="M113" t="str">
        <f t="shared" si="2"/>
        <v>Employee related expenses</v>
      </c>
      <c r="N113" t="str">
        <f t="shared" si="3"/>
        <v>Employee related expenses</v>
      </c>
      <c r="O113" t="str">
        <f t="shared" si="4"/>
        <v>Academic</v>
      </c>
      <c r="P113" t="str">
        <f t="shared" si="5"/>
        <v>Payroll tax</v>
      </c>
    </row>
    <row r="114" spans="2:16" ht="15" customHeight="1">
      <c r="B114" t="str">
        <f t="shared" si="0"/>
        <v>Detail</v>
      </c>
      <c r="C114" t="s">
        <v>276</v>
      </c>
      <c r="D114" s="4">
        <v>24622.47</v>
      </c>
      <c r="E114" s="4">
        <v>12201.69</v>
      </c>
      <c r="F114" t="s">
        <v>49</v>
      </c>
      <c r="G114" t="s">
        <v>120</v>
      </c>
      <c r="H114">
        <v>0</v>
      </c>
      <c r="I114" t="s">
        <v>121</v>
      </c>
      <c r="J114" t="s">
        <v>122</v>
      </c>
      <c r="K114" t="s">
        <v>128</v>
      </c>
      <c r="L114" t="str">
        <f t="shared" si="1"/>
        <v>Expenses from continuing operations</v>
      </c>
      <c r="M114" t="str">
        <f t="shared" si="2"/>
        <v>Employee related expenses</v>
      </c>
      <c r="N114" t="str">
        <f t="shared" si="3"/>
        <v>Employee related expenses</v>
      </c>
      <c r="O114" t="str">
        <f t="shared" si="4"/>
        <v>Academic</v>
      </c>
      <c r="P114" t="str">
        <f t="shared" si="5"/>
        <v>Workers' compensation</v>
      </c>
    </row>
    <row r="115" spans="2:16" ht="15" customHeight="1">
      <c r="B115" t="str">
        <f aca="true" t="shared" si="6" ref="B115:B178">IF(ISBLANK(C115),"Header","Detail")</f>
        <v>Detail</v>
      </c>
      <c r="C115" t="s">
        <v>277</v>
      </c>
      <c r="D115" s="4">
        <v>92462.51</v>
      </c>
      <c r="E115" s="4">
        <v>34201.13</v>
      </c>
      <c r="F115" t="s">
        <v>49</v>
      </c>
      <c r="G115" t="s">
        <v>120</v>
      </c>
      <c r="H115">
        <v>0</v>
      </c>
      <c r="I115" t="s">
        <v>121</v>
      </c>
      <c r="J115" t="s">
        <v>122</v>
      </c>
      <c r="K115" t="s">
        <v>129</v>
      </c>
      <c r="L115" t="str">
        <f aca="true" t="shared" si="7" ref="L115:L178">IF(G115=0,M115,G115)</f>
        <v>Expenses from continuing operations</v>
      </c>
      <c r="M115" t="str">
        <f aca="true" t="shared" si="8" ref="M115:M178">IF(H115=0,N115,H115)</f>
        <v>Employee related expenses</v>
      </c>
      <c r="N115" t="str">
        <f aca="true" t="shared" si="9" ref="N115:N178">IF(I115=0,O115,I115)</f>
        <v>Employee related expenses</v>
      </c>
      <c r="O115" t="str">
        <f aca="true" t="shared" si="10" ref="O115:O178">IF(J115=0,P115,J115)</f>
        <v>Academic</v>
      </c>
      <c r="P115" t="str">
        <f aca="true" t="shared" si="11" ref="P115:P178">+K115</f>
        <v>Long service leave and annual leave</v>
      </c>
    </row>
    <row r="116" spans="2:16" ht="15" customHeight="1">
      <c r="B116" t="str">
        <f t="shared" si="6"/>
        <v>Detail</v>
      </c>
      <c r="C116" t="s">
        <v>278</v>
      </c>
      <c r="D116" s="4">
        <v>33457</v>
      </c>
      <c r="E116" s="4">
        <v>39694.86</v>
      </c>
      <c r="F116" t="s">
        <v>49</v>
      </c>
      <c r="G116" t="s">
        <v>120</v>
      </c>
      <c r="H116">
        <v>0</v>
      </c>
      <c r="I116" t="s">
        <v>121</v>
      </c>
      <c r="J116" t="s">
        <v>122</v>
      </c>
      <c r="K116" t="s">
        <v>129</v>
      </c>
      <c r="L116" t="str">
        <f t="shared" si="7"/>
        <v>Expenses from continuing operations</v>
      </c>
      <c r="M116" t="str">
        <f t="shared" si="8"/>
        <v>Employee related expenses</v>
      </c>
      <c r="N116" t="str">
        <f t="shared" si="9"/>
        <v>Employee related expenses</v>
      </c>
      <c r="O116" t="str">
        <f t="shared" si="10"/>
        <v>Academic</v>
      </c>
      <c r="P116" t="str">
        <f t="shared" si="11"/>
        <v>Long service leave and annual leave</v>
      </c>
    </row>
    <row r="117" spans="2:16" ht="15" customHeight="1">
      <c r="B117" t="str">
        <f t="shared" si="6"/>
        <v>Detail</v>
      </c>
      <c r="C117" t="s">
        <v>279</v>
      </c>
      <c r="D117" s="4">
        <v>3649.86</v>
      </c>
      <c r="E117" s="4">
        <v>5499.27</v>
      </c>
      <c r="F117" t="s">
        <v>49</v>
      </c>
      <c r="G117" t="s">
        <v>120</v>
      </c>
      <c r="H117">
        <v>0</v>
      </c>
      <c r="I117" t="s">
        <v>121</v>
      </c>
      <c r="J117" t="s">
        <v>122</v>
      </c>
      <c r="K117" t="s">
        <v>129</v>
      </c>
      <c r="L117" t="str">
        <f t="shared" si="7"/>
        <v>Expenses from continuing operations</v>
      </c>
      <c r="M117" t="str">
        <f t="shared" si="8"/>
        <v>Employee related expenses</v>
      </c>
      <c r="N117" t="str">
        <f t="shared" si="9"/>
        <v>Employee related expenses</v>
      </c>
      <c r="O117" t="str">
        <f t="shared" si="10"/>
        <v>Academic</v>
      </c>
      <c r="P117" t="str">
        <f t="shared" si="11"/>
        <v>Long service leave and annual leave</v>
      </c>
    </row>
    <row r="118" spans="2:16" ht="15" customHeight="1">
      <c r="B118" t="str">
        <f t="shared" si="6"/>
        <v>Detail</v>
      </c>
      <c r="C118" t="s">
        <v>280</v>
      </c>
      <c r="D118" s="4">
        <v>23417.31</v>
      </c>
      <c r="E118" s="4">
        <v>0.01</v>
      </c>
      <c r="F118" t="s">
        <v>49</v>
      </c>
      <c r="G118" t="s">
        <v>120</v>
      </c>
      <c r="H118">
        <v>0</v>
      </c>
      <c r="I118" t="s">
        <v>121</v>
      </c>
      <c r="J118" t="s">
        <v>122</v>
      </c>
      <c r="K118" t="s">
        <v>281</v>
      </c>
      <c r="L118" t="str">
        <f t="shared" si="7"/>
        <v>Expenses from continuing operations</v>
      </c>
      <c r="M118" t="str">
        <f t="shared" si="8"/>
        <v>Employee related expenses</v>
      </c>
      <c r="N118" t="str">
        <f t="shared" si="9"/>
        <v>Employee related expenses</v>
      </c>
      <c r="O118" t="str">
        <f t="shared" si="10"/>
        <v>Academic</v>
      </c>
      <c r="P118" t="str">
        <f t="shared" si="11"/>
        <v>Redundancy payments</v>
      </c>
    </row>
    <row r="119" spans="2:16" ht="15" customHeight="1">
      <c r="B119" t="str">
        <f t="shared" si="6"/>
        <v>Detail</v>
      </c>
      <c r="C119" t="s">
        <v>130</v>
      </c>
      <c r="D119" s="4">
        <v>171802.52</v>
      </c>
      <c r="E119" s="4">
        <v>257168.03</v>
      </c>
      <c r="F119" t="s">
        <v>49</v>
      </c>
      <c r="G119" t="s">
        <v>120</v>
      </c>
      <c r="H119">
        <v>0</v>
      </c>
      <c r="I119" t="s">
        <v>121</v>
      </c>
      <c r="J119" t="s">
        <v>131</v>
      </c>
      <c r="K119" t="s">
        <v>123</v>
      </c>
      <c r="L119" t="str">
        <f t="shared" si="7"/>
        <v>Expenses from continuing operations</v>
      </c>
      <c r="M119" t="str">
        <f t="shared" si="8"/>
        <v>Employee related expenses</v>
      </c>
      <c r="N119" t="str">
        <f t="shared" si="9"/>
        <v>Employee related expenses</v>
      </c>
      <c r="O119" t="str">
        <f t="shared" si="10"/>
        <v>Non academic</v>
      </c>
      <c r="P119" t="str">
        <f t="shared" si="11"/>
        <v>Salaries</v>
      </c>
    </row>
    <row r="120" spans="2:16" ht="15" customHeight="1">
      <c r="B120" t="str">
        <f t="shared" si="6"/>
        <v>Detail</v>
      </c>
      <c r="C120" t="s">
        <v>132</v>
      </c>
      <c r="D120" s="4">
        <v>15641.66</v>
      </c>
      <c r="E120" s="4">
        <v>30863.34</v>
      </c>
      <c r="F120" t="s">
        <v>49</v>
      </c>
      <c r="G120" t="s">
        <v>120</v>
      </c>
      <c r="H120">
        <v>0</v>
      </c>
      <c r="I120" t="s">
        <v>121</v>
      </c>
      <c r="J120" t="s">
        <v>131</v>
      </c>
      <c r="K120" t="s">
        <v>123</v>
      </c>
      <c r="L120" t="str">
        <f t="shared" si="7"/>
        <v>Expenses from continuing operations</v>
      </c>
      <c r="M120" t="str">
        <f t="shared" si="8"/>
        <v>Employee related expenses</v>
      </c>
      <c r="N120" t="str">
        <f t="shared" si="9"/>
        <v>Employee related expenses</v>
      </c>
      <c r="O120" t="str">
        <f t="shared" si="10"/>
        <v>Non academic</v>
      </c>
      <c r="P120" t="str">
        <f t="shared" si="11"/>
        <v>Salaries</v>
      </c>
    </row>
    <row r="121" spans="2:16" ht="15" customHeight="1">
      <c r="B121" t="str">
        <f t="shared" si="6"/>
        <v>Detail</v>
      </c>
      <c r="C121" t="s">
        <v>283</v>
      </c>
      <c r="D121" s="4">
        <v>0</v>
      </c>
      <c r="E121" s="4">
        <v>569.38</v>
      </c>
      <c r="F121" t="s">
        <v>49</v>
      </c>
      <c r="G121" t="s">
        <v>120</v>
      </c>
      <c r="H121">
        <v>0</v>
      </c>
      <c r="I121" t="s">
        <v>121</v>
      </c>
      <c r="J121" t="s">
        <v>131</v>
      </c>
      <c r="K121" t="s">
        <v>123</v>
      </c>
      <c r="L121" t="str">
        <f t="shared" si="7"/>
        <v>Expenses from continuing operations</v>
      </c>
      <c r="M121" t="str">
        <f t="shared" si="8"/>
        <v>Employee related expenses</v>
      </c>
      <c r="N121" t="str">
        <f t="shared" si="9"/>
        <v>Employee related expenses</v>
      </c>
      <c r="O121" t="str">
        <f t="shared" si="10"/>
        <v>Non academic</v>
      </c>
      <c r="P121" t="str">
        <f t="shared" si="11"/>
        <v>Salaries</v>
      </c>
    </row>
    <row r="122" spans="2:16" ht="15" customHeight="1">
      <c r="B122" t="str">
        <f t="shared" si="6"/>
        <v>Detail</v>
      </c>
      <c r="C122" t="s">
        <v>637</v>
      </c>
      <c r="D122" s="4">
        <v>0</v>
      </c>
      <c r="E122" s="4">
        <v>-482.96</v>
      </c>
      <c r="F122" t="s">
        <v>49</v>
      </c>
      <c r="G122" t="s">
        <v>120</v>
      </c>
      <c r="H122">
        <v>0</v>
      </c>
      <c r="I122" t="s">
        <v>121</v>
      </c>
      <c r="J122" t="s">
        <v>131</v>
      </c>
      <c r="K122" t="s">
        <v>126</v>
      </c>
      <c r="L122" t="str">
        <f t="shared" si="7"/>
        <v>Expenses from continuing operations</v>
      </c>
      <c r="M122" t="str">
        <f t="shared" si="8"/>
        <v>Employee related expenses</v>
      </c>
      <c r="N122" t="str">
        <f t="shared" si="9"/>
        <v>Employee related expenses</v>
      </c>
      <c r="O122" t="str">
        <f t="shared" si="10"/>
        <v>Non academic</v>
      </c>
      <c r="P122" t="str">
        <f t="shared" si="11"/>
        <v>Contributions to superannuation and pension schemes</v>
      </c>
    </row>
    <row r="123" spans="2:16" ht="15" customHeight="1">
      <c r="B123" t="str">
        <f t="shared" si="6"/>
        <v>Detail</v>
      </c>
      <c r="C123" t="s">
        <v>133</v>
      </c>
      <c r="D123" s="4">
        <v>24448.88</v>
      </c>
      <c r="E123" s="4">
        <v>35369.61</v>
      </c>
      <c r="F123" t="s">
        <v>49</v>
      </c>
      <c r="G123" t="s">
        <v>120</v>
      </c>
      <c r="H123">
        <v>0</v>
      </c>
      <c r="I123" t="s">
        <v>121</v>
      </c>
      <c r="J123" t="s">
        <v>131</v>
      </c>
      <c r="K123" t="s">
        <v>126</v>
      </c>
      <c r="L123" t="str">
        <f t="shared" si="7"/>
        <v>Expenses from continuing operations</v>
      </c>
      <c r="M123" t="str">
        <f t="shared" si="8"/>
        <v>Employee related expenses</v>
      </c>
      <c r="N123" t="str">
        <f t="shared" si="9"/>
        <v>Employee related expenses</v>
      </c>
      <c r="O123" t="str">
        <f t="shared" si="10"/>
        <v>Non academic</v>
      </c>
      <c r="P123" t="str">
        <f t="shared" si="11"/>
        <v>Contributions to superannuation and pension schemes</v>
      </c>
    </row>
    <row r="124" spans="2:16" ht="15" customHeight="1">
      <c r="B124" t="str">
        <f t="shared" si="6"/>
        <v>Detail</v>
      </c>
      <c r="C124" t="s">
        <v>134</v>
      </c>
      <c r="D124" s="4">
        <v>6528.65</v>
      </c>
      <c r="E124" s="4">
        <v>10643.04</v>
      </c>
      <c r="F124" t="s">
        <v>49</v>
      </c>
      <c r="G124" t="s">
        <v>120</v>
      </c>
      <c r="H124">
        <v>0</v>
      </c>
      <c r="I124" t="s">
        <v>121</v>
      </c>
      <c r="J124" t="s">
        <v>131</v>
      </c>
      <c r="K124" t="s">
        <v>126</v>
      </c>
      <c r="L124" t="str">
        <f t="shared" si="7"/>
        <v>Expenses from continuing operations</v>
      </c>
      <c r="M124" t="str">
        <f t="shared" si="8"/>
        <v>Employee related expenses</v>
      </c>
      <c r="N124" t="str">
        <f t="shared" si="9"/>
        <v>Employee related expenses</v>
      </c>
      <c r="O124" t="str">
        <f t="shared" si="10"/>
        <v>Non academic</v>
      </c>
      <c r="P124" t="str">
        <f t="shared" si="11"/>
        <v>Contributions to superannuation and pension schemes</v>
      </c>
    </row>
    <row r="125" spans="2:16" ht="15" customHeight="1">
      <c r="B125" t="str">
        <f t="shared" si="6"/>
        <v>Detail</v>
      </c>
      <c r="C125" t="s">
        <v>136</v>
      </c>
      <c r="D125" s="4">
        <v>12989.77</v>
      </c>
      <c r="E125" s="4">
        <v>19788.72</v>
      </c>
      <c r="F125" t="s">
        <v>49</v>
      </c>
      <c r="G125" t="s">
        <v>120</v>
      </c>
      <c r="H125">
        <v>0</v>
      </c>
      <c r="I125" t="s">
        <v>121</v>
      </c>
      <c r="J125" t="s">
        <v>131</v>
      </c>
      <c r="K125" t="s">
        <v>127</v>
      </c>
      <c r="L125" t="str">
        <f t="shared" si="7"/>
        <v>Expenses from continuing operations</v>
      </c>
      <c r="M125" t="str">
        <f t="shared" si="8"/>
        <v>Employee related expenses</v>
      </c>
      <c r="N125" t="str">
        <f t="shared" si="9"/>
        <v>Employee related expenses</v>
      </c>
      <c r="O125" t="str">
        <f t="shared" si="10"/>
        <v>Non academic</v>
      </c>
      <c r="P125" t="str">
        <f t="shared" si="11"/>
        <v>Payroll tax</v>
      </c>
    </row>
    <row r="126" spans="2:16" ht="15" customHeight="1">
      <c r="B126" t="str">
        <f t="shared" si="6"/>
        <v>Detail</v>
      </c>
      <c r="C126" t="s">
        <v>137</v>
      </c>
      <c r="D126" s="4">
        <v>2121.77</v>
      </c>
      <c r="E126" s="4">
        <v>3151.91</v>
      </c>
      <c r="F126" t="s">
        <v>49</v>
      </c>
      <c r="G126" t="s">
        <v>120</v>
      </c>
      <c r="H126">
        <v>0</v>
      </c>
      <c r="I126" t="s">
        <v>121</v>
      </c>
      <c r="J126" t="s">
        <v>131</v>
      </c>
      <c r="K126" t="s">
        <v>127</v>
      </c>
      <c r="L126" t="str">
        <f t="shared" si="7"/>
        <v>Expenses from continuing operations</v>
      </c>
      <c r="M126" t="str">
        <f t="shared" si="8"/>
        <v>Employee related expenses</v>
      </c>
      <c r="N126" t="str">
        <f t="shared" si="9"/>
        <v>Employee related expenses</v>
      </c>
      <c r="O126" t="str">
        <f t="shared" si="10"/>
        <v>Non academic</v>
      </c>
      <c r="P126" t="str">
        <f t="shared" si="11"/>
        <v>Payroll tax</v>
      </c>
    </row>
    <row r="127" spans="2:16" ht="15" customHeight="1">
      <c r="B127" t="str">
        <f t="shared" si="6"/>
        <v>Detail</v>
      </c>
      <c r="C127" t="s">
        <v>138</v>
      </c>
      <c r="D127" s="4">
        <v>3508.27</v>
      </c>
      <c r="E127" s="4">
        <v>1674.25</v>
      </c>
      <c r="F127" t="s">
        <v>49</v>
      </c>
      <c r="G127" t="s">
        <v>120</v>
      </c>
      <c r="H127">
        <v>0</v>
      </c>
      <c r="I127" t="s">
        <v>121</v>
      </c>
      <c r="J127" t="s">
        <v>131</v>
      </c>
      <c r="K127" t="s">
        <v>128</v>
      </c>
      <c r="L127" t="str">
        <f t="shared" si="7"/>
        <v>Expenses from continuing operations</v>
      </c>
      <c r="M127" t="str">
        <f t="shared" si="8"/>
        <v>Employee related expenses</v>
      </c>
      <c r="N127" t="str">
        <f t="shared" si="9"/>
        <v>Employee related expenses</v>
      </c>
      <c r="O127" t="str">
        <f t="shared" si="10"/>
        <v>Non academic</v>
      </c>
      <c r="P127" t="str">
        <f t="shared" si="11"/>
        <v>Workers' compensation</v>
      </c>
    </row>
    <row r="128" spans="2:16" ht="15" customHeight="1">
      <c r="B128" t="str">
        <f t="shared" si="6"/>
        <v>Detail</v>
      </c>
      <c r="C128" t="s">
        <v>139</v>
      </c>
      <c r="D128" s="4">
        <v>13272.33</v>
      </c>
      <c r="E128" s="4">
        <v>5102.86</v>
      </c>
      <c r="F128" t="s">
        <v>49</v>
      </c>
      <c r="G128" t="s">
        <v>120</v>
      </c>
      <c r="H128">
        <v>0</v>
      </c>
      <c r="I128" t="s">
        <v>121</v>
      </c>
      <c r="J128" t="s">
        <v>131</v>
      </c>
      <c r="K128" t="s">
        <v>129</v>
      </c>
      <c r="L128" t="str">
        <f t="shared" si="7"/>
        <v>Expenses from continuing operations</v>
      </c>
      <c r="M128" t="str">
        <f t="shared" si="8"/>
        <v>Employee related expenses</v>
      </c>
      <c r="N128" t="str">
        <f t="shared" si="9"/>
        <v>Employee related expenses</v>
      </c>
      <c r="O128" t="str">
        <f t="shared" si="10"/>
        <v>Non academic</v>
      </c>
      <c r="P128" t="str">
        <f t="shared" si="11"/>
        <v>Long service leave and annual leave</v>
      </c>
    </row>
    <row r="129" spans="2:16" ht="15" customHeight="1">
      <c r="B129" t="str">
        <f t="shared" si="6"/>
        <v>Detail</v>
      </c>
      <c r="C129" t="s">
        <v>140</v>
      </c>
      <c r="D129" s="4">
        <v>4802.47</v>
      </c>
      <c r="E129" s="4">
        <v>3396.88</v>
      </c>
      <c r="F129" t="s">
        <v>49</v>
      </c>
      <c r="G129" t="s">
        <v>120</v>
      </c>
      <c r="H129">
        <v>0</v>
      </c>
      <c r="I129" t="s">
        <v>121</v>
      </c>
      <c r="J129" t="s">
        <v>131</v>
      </c>
      <c r="K129" t="s">
        <v>129</v>
      </c>
      <c r="L129" t="str">
        <f t="shared" si="7"/>
        <v>Expenses from continuing operations</v>
      </c>
      <c r="M129" t="str">
        <f t="shared" si="8"/>
        <v>Employee related expenses</v>
      </c>
      <c r="N129" t="str">
        <f t="shared" si="9"/>
        <v>Employee related expenses</v>
      </c>
      <c r="O129" t="str">
        <f t="shared" si="10"/>
        <v>Non academic</v>
      </c>
      <c r="P129" t="str">
        <f t="shared" si="11"/>
        <v>Long service leave and annual leave</v>
      </c>
    </row>
    <row r="130" spans="2:16" ht="15" customHeight="1">
      <c r="B130" t="str">
        <f t="shared" si="6"/>
        <v>Detail</v>
      </c>
      <c r="C130" t="s">
        <v>141</v>
      </c>
      <c r="D130" s="4">
        <v>524.06</v>
      </c>
      <c r="E130" s="4">
        <v>759.02</v>
      </c>
      <c r="F130" t="s">
        <v>49</v>
      </c>
      <c r="G130" t="s">
        <v>120</v>
      </c>
      <c r="H130">
        <v>0</v>
      </c>
      <c r="I130" t="s">
        <v>121</v>
      </c>
      <c r="J130" t="s">
        <v>131</v>
      </c>
      <c r="K130" t="s">
        <v>129</v>
      </c>
      <c r="L130" t="str">
        <f t="shared" si="7"/>
        <v>Expenses from continuing operations</v>
      </c>
      <c r="M130" t="str">
        <f t="shared" si="8"/>
        <v>Employee related expenses</v>
      </c>
      <c r="N130" t="str">
        <f t="shared" si="9"/>
        <v>Employee related expenses</v>
      </c>
      <c r="O130" t="str">
        <f t="shared" si="10"/>
        <v>Non academic</v>
      </c>
      <c r="P130" t="str">
        <f t="shared" si="11"/>
        <v>Long service leave and annual leave</v>
      </c>
    </row>
    <row r="131" spans="2:16" ht="15" customHeight="1">
      <c r="B131" t="str">
        <f t="shared" si="6"/>
        <v>Detail</v>
      </c>
      <c r="C131" t="s">
        <v>144</v>
      </c>
      <c r="D131" s="4">
        <v>15536.91</v>
      </c>
      <c r="E131" s="4">
        <v>42789.69</v>
      </c>
      <c r="F131" t="s">
        <v>49</v>
      </c>
      <c r="G131" t="s">
        <v>120</v>
      </c>
      <c r="H131">
        <v>0</v>
      </c>
      <c r="I131" t="s">
        <v>142</v>
      </c>
      <c r="J131" t="s">
        <v>143</v>
      </c>
      <c r="K131" t="s">
        <v>145</v>
      </c>
      <c r="L131" t="str">
        <f t="shared" si="7"/>
        <v>Expenses from continuing operations</v>
      </c>
      <c r="M131" t="str">
        <f t="shared" si="8"/>
        <v>Depreciation and amortisation</v>
      </c>
      <c r="N131" t="str">
        <f t="shared" si="9"/>
        <v>Depreciation and amortisation</v>
      </c>
      <c r="O131" t="str">
        <f t="shared" si="10"/>
        <v>Depreciation</v>
      </c>
      <c r="P131" t="str">
        <f t="shared" si="11"/>
        <v>Computers</v>
      </c>
    </row>
    <row r="132" spans="2:16" ht="15" customHeight="1">
      <c r="B132" t="str">
        <f t="shared" si="6"/>
        <v>Detail</v>
      </c>
      <c r="C132" t="s">
        <v>146</v>
      </c>
      <c r="D132" s="4">
        <v>4364.92</v>
      </c>
      <c r="E132" s="4">
        <v>10922.6</v>
      </c>
      <c r="F132" t="s">
        <v>49</v>
      </c>
      <c r="G132" t="s">
        <v>120</v>
      </c>
      <c r="H132">
        <v>0</v>
      </c>
      <c r="I132" t="s">
        <v>142</v>
      </c>
      <c r="J132" t="s">
        <v>143</v>
      </c>
      <c r="K132" t="s">
        <v>72</v>
      </c>
      <c r="L132" t="str">
        <f t="shared" si="7"/>
        <v>Expenses from continuing operations</v>
      </c>
      <c r="M132" t="str">
        <f t="shared" si="8"/>
        <v>Depreciation and amortisation</v>
      </c>
      <c r="N132" t="str">
        <f t="shared" si="9"/>
        <v>Depreciation and amortisation</v>
      </c>
      <c r="O132" t="str">
        <f t="shared" si="10"/>
        <v>Depreciation</v>
      </c>
      <c r="P132" t="str">
        <f t="shared" si="11"/>
        <v>Equipment</v>
      </c>
    </row>
    <row r="133" spans="2:16" ht="15" customHeight="1">
      <c r="B133" t="str">
        <f t="shared" si="6"/>
        <v>Detail</v>
      </c>
      <c r="C133" t="s">
        <v>650</v>
      </c>
      <c r="D133" s="4">
        <v>691.54</v>
      </c>
      <c r="E133" s="4">
        <v>1429.83</v>
      </c>
      <c r="F133" t="s">
        <v>49</v>
      </c>
      <c r="G133" t="s">
        <v>120</v>
      </c>
      <c r="H133">
        <v>0</v>
      </c>
      <c r="I133" t="s">
        <v>142</v>
      </c>
      <c r="J133" t="s">
        <v>651</v>
      </c>
      <c r="K133" t="s">
        <v>652</v>
      </c>
      <c r="L133" t="str">
        <f t="shared" si="7"/>
        <v>Expenses from continuing operations</v>
      </c>
      <c r="M133" t="str">
        <f t="shared" si="8"/>
        <v>Depreciation and amortisation</v>
      </c>
      <c r="N133" t="str">
        <f t="shared" si="9"/>
        <v>Depreciation and amortisation</v>
      </c>
      <c r="O133" t="str">
        <f t="shared" si="10"/>
        <v>Amortisation</v>
      </c>
      <c r="P133" t="str">
        <f t="shared" si="11"/>
        <v>Computer software</v>
      </c>
    </row>
    <row r="134" spans="2:16" ht="15" customHeight="1">
      <c r="B134" t="str">
        <f t="shared" si="6"/>
        <v>Detail</v>
      </c>
      <c r="C134" t="s">
        <v>147</v>
      </c>
      <c r="D134" s="4">
        <v>2869.9</v>
      </c>
      <c r="E134" s="4">
        <v>7988.94</v>
      </c>
      <c r="F134" t="s">
        <v>49</v>
      </c>
      <c r="G134" t="s">
        <v>120</v>
      </c>
      <c r="H134">
        <v>0</v>
      </c>
      <c r="I134">
        <v>0</v>
      </c>
      <c r="J134">
        <v>0</v>
      </c>
      <c r="K134" t="s">
        <v>148</v>
      </c>
      <c r="L134" t="str">
        <f t="shared" si="7"/>
        <v>Expenses from continuing operations</v>
      </c>
      <c r="M134" t="str">
        <f t="shared" si="8"/>
        <v>Repairs and maintenance</v>
      </c>
      <c r="N134" t="str">
        <f t="shared" si="9"/>
        <v>Repairs and maintenance</v>
      </c>
      <c r="O134" t="str">
        <f t="shared" si="10"/>
        <v>Repairs and maintenance</v>
      </c>
      <c r="P134" t="str">
        <f t="shared" si="11"/>
        <v>Repairs and maintenance</v>
      </c>
    </row>
    <row r="135" spans="2:16" ht="15" customHeight="1">
      <c r="B135" t="str">
        <f t="shared" si="6"/>
        <v>Detail</v>
      </c>
      <c r="C135" t="s">
        <v>152</v>
      </c>
      <c r="D135" s="4">
        <v>27.27</v>
      </c>
      <c r="E135" s="4">
        <v>600</v>
      </c>
      <c r="F135" t="s">
        <v>49</v>
      </c>
      <c r="G135" t="s">
        <v>120</v>
      </c>
      <c r="H135">
        <v>0</v>
      </c>
      <c r="I135">
        <v>0</v>
      </c>
      <c r="J135" t="s">
        <v>153</v>
      </c>
      <c r="K135" t="s">
        <v>154</v>
      </c>
      <c r="L135" t="str">
        <f t="shared" si="7"/>
        <v>Expenses from continuing operations</v>
      </c>
      <c r="M135" t="str">
        <f t="shared" si="8"/>
        <v>Other expenses</v>
      </c>
      <c r="N135" t="str">
        <f t="shared" si="9"/>
        <v>Other expenses</v>
      </c>
      <c r="O135" t="str">
        <f t="shared" si="10"/>
        <v>Other expenses</v>
      </c>
      <c r="P135" t="str">
        <f t="shared" si="11"/>
        <v>Advertising</v>
      </c>
    </row>
    <row r="136" spans="2:16" ht="15" customHeight="1">
      <c r="B136" t="str">
        <f t="shared" si="6"/>
        <v>Detail</v>
      </c>
      <c r="C136" t="s">
        <v>155</v>
      </c>
      <c r="D136" s="4">
        <v>-24920</v>
      </c>
      <c r="E136" s="4">
        <v>27069.55</v>
      </c>
      <c r="F136" t="s">
        <v>49</v>
      </c>
      <c r="G136" t="s">
        <v>120</v>
      </c>
      <c r="H136">
        <v>0</v>
      </c>
      <c r="I136">
        <v>0</v>
      </c>
      <c r="J136" t="s">
        <v>153</v>
      </c>
      <c r="K136" t="s">
        <v>156</v>
      </c>
      <c r="L136" t="str">
        <f t="shared" si="7"/>
        <v>Expenses from continuing operations</v>
      </c>
      <c r="M136" t="str">
        <f t="shared" si="8"/>
        <v>Other expenses</v>
      </c>
      <c r="N136" t="str">
        <f t="shared" si="9"/>
        <v>Other expenses</v>
      </c>
      <c r="O136" t="str">
        <f t="shared" si="10"/>
        <v>Other expenses</v>
      </c>
      <c r="P136" t="str">
        <f t="shared" si="11"/>
        <v>Audit</v>
      </c>
    </row>
    <row r="137" spans="2:16" s="5" customFormat="1" ht="15" customHeight="1">
      <c r="B137" t="str">
        <f t="shared" si="6"/>
        <v>Detail</v>
      </c>
      <c r="C137" t="s">
        <v>158</v>
      </c>
      <c r="D137" s="4">
        <v>2979.33</v>
      </c>
      <c r="E137" s="4">
        <v>1081.1</v>
      </c>
      <c r="F137" t="s">
        <v>49</v>
      </c>
      <c r="G137" t="s">
        <v>120</v>
      </c>
      <c r="H137">
        <v>0</v>
      </c>
      <c r="I137">
        <v>0</v>
      </c>
      <c r="J137" t="s">
        <v>153</v>
      </c>
      <c r="K137" t="s">
        <v>157</v>
      </c>
      <c r="L137" t="str">
        <f t="shared" si="7"/>
        <v>Expenses from continuing operations</v>
      </c>
      <c r="M137" t="str">
        <f t="shared" si="8"/>
        <v>Other expenses</v>
      </c>
      <c r="N137" t="str">
        <f t="shared" si="9"/>
        <v>Other expenses</v>
      </c>
      <c r="O137" t="str">
        <f t="shared" si="10"/>
        <v>Other expenses</v>
      </c>
      <c r="P137" t="str">
        <f t="shared" si="11"/>
        <v>Books and publications</v>
      </c>
    </row>
    <row r="138" spans="2:16" s="5" customFormat="1" ht="15" customHeight="1">
      <c r="B138" t="str">
        <f t="shared" si="6"/>
        <v>Detail</v>
      </c>
      <c r="C138" t="s">
        <v>664</v>
      </c>
      <c r="D138" s="4">
        <v>0</v>
      </c>
      <c r="E138" s="4">
        <v>54.43</v>
      </c>
      <c r="F138" t="s">
        <v>49</v>
      </c>
      <c r="G138" t="s">
        <v>120</v>
      </c>
      <c r="H138">
        <v>0</v>
      </c>
      <c r="I138">
        <v>0</v>
      </c>
      <c r="J138" t="s">
        <v>153</v>
      </c>
      <c r="K138" t="s">
        <v>157</v>
      </c>
      <c r="L138" t="str">
        <f t="shared" si="7"/>
        <v>Expenses from continuing operations</v>
      </c>
      <c r="M138" t="str">
        <f t="shared" si="8"/>
        <v>Other expenses</v>
      </c>
      <c r="N138" t="str">
        <f t="shared" si="9"/>
        <v>Other expenses</v>
      </c>
      <c r="O138" t="str">
        <f t="shared" si="10"/>
        <v>Other expenses</v>
      </c>
      <c r="P138" t="str">
        <f t="shared" si="11"/>
        <v>Books and publications</v>
      </c>
    </row>
    <row r="139" spans="2:16" s="5" customFormat="1" ht="15" customHeight="1">
      <c r="B139" t="str">
        <f t="shared" si="6"/>
        <v>Detail</v>
      </c>
      <c r="C139" t="s">
        <v>161</v>
      </c>
      <c r="D139" s="4">
        <v>119573.01</v>
      </c>
      <c r="E139" s="4">
        <v>39481.1</v>
      </c>
      <c r="F139" t="s">
        <v>49</v>
      </c>
      <c r="G139" t="s">
        <v>120</v>
      </c>
      <c r="H139">
        <v>0</v>
      </c>
      <c r="I139">
        <v>0</v>
      </c>
      <c r="J139" t="s">
        <v>153</v>
      </c>
      <c r="K139" t="s">
        <v>162</v>
      </c>
      <c r="L139" t="str">
        <f t="shared" si="7"/>
        <v>Expenses from continuing operations</v>
      </c>
      <c r="M139" t="str">
        <f t="shared" si="8"/>
        <v>Other expenses</v>
      </c>
      <c r="N139" t="str">
        <f t="shared" si="9"/>
        <v>Other expenses</v>
      </c>
      <c r="O139" t="str">
        <f t="shared" si="10"/>
        <v>Other expenses</v>
      </c>
      <c r="P139" t="str">
        <f t="shared" si="11"/>
        <v>Conference and facilities hire</v>
      </c>
    </row>
    <row r="140" spans="2:16" s="5" customFormat="1" ht="15" customHeight="1">
      <c r="B140" t="str">
        <f t="shared" si="6"/>
        <v>Detail</v>
      </c>
      <c r="C140" t="s">
        <v>163</v>
      </c>
      <c r="D140" s="4">
        <v>842.68</v>
      </c>
      <c r="E140" s="4">
        <v>758.24</v>
      </c>
      <c r="F140" t="s">
        <v>49</v>
      </c>
      <c r="G140" t="s">
        <v>120</v>
      </c>
      <c r="H140">
        <v>0</v>
      </c>
      <c r="I140">
        <v>0</v>
      </c>
      <c r="J140" t="s">
        <v>153</v>
      </c>
      <c r="K140" t="s">
        <v>162</v>
      </c>
      <c r="L140" t="str">
        <f t="shared" si="7"/>
        <v>Expenses from continuing operations</v>
      </c>
      <c r="M140" t="str">
        <f t="shared" si="8"/>
        <v>Other expenses</v>
      </c>
      <c r="N140" t="str">
        <f t="shared" si="9"/>
        <v>Other expenses</v>
      </c>
      <c r="O140" t="str">
        <f t="shared" si="10"/>
        <v>Other expenses</v>
      </c>
      <c r="P140" t="str">
        <f t="shared" si="11"/>
        <v>Conference and facilities hire</v>
      </c>
    </row>
    <row r="141" spans="2:16" ht="15" customHeight="1">
      <c r="B141" t="str">
        <f t="shared" si="6"/>
        <v>Detail</v>
      </c>
      <c r="C141" t="s">
        <v>164</v>
      </c>
      <c r="D141" s="4">
        <v>71301.77</v>
      </c>
      <c r="E141" s="4">
        <v>290019.14</v>
      </c>
      <c r="F141" t="s">
        <v>49</v>
      </c>
      <c r="G141" t="s">
        <v>120</v>
      </c>
      <c r="H141">
        <v>0</v>
      </c>
      <c r="I141">
        <v>0</v>
      </c>
      <c r="J141" t="s">
        <v>153</v>
      </c>
      <c r="K141" t="s">
        <v>165</v>
      </c>
      <c r="L141" t="str">
        <f t="shared" si="7"/>
        <v>Expenses from continuing operations</v>
      </c>
      <c r="M141" t="str">
        <f t="shared" si="8"/>
        <v>Other expenses</v>
      </c>
      <c r="N141" t="str">
        <f t="shared" si="9"/>
        <v>Other expenses</v>
      </c>
      <c r="O141" t="str">
        <f t="shared" si="10"/>
        <v>Other expenses</v>
      </c>
      <c r="P141" t="str">
        <f t="shared" si="11"/>
        <v>Consultants fees</v>
      </c>
    </row>
    <row r="142" spans="2:16" ht="15" customHeight="1">
      <c r="B142" t="str">
        <f t="shared" si="6"/>
        <v>Detail</v>
      </c>
      <c r="C142" t="s">
        <v>667</v>
      </c>
      <c r="D142" s="4">
        <v>1841.41</v>
      </c>
      <c r="E142" s="4">
        <v>2941.26</v>
      </c>
      <c r="F142" t="s">
        <v>49</v>
      </c>
      <c r="G142" t="s">
        <v>120</v>
      </c>
      <c r="H142">
        <v>0</v>
      </c>
      <c r="I142">
        <v>0</v>
      </c>
      <c r="J142" t="s">
        <v>153</v>
      </c>
      <c r="K142" t="s">
        <v>666</v>
      </c>
      <c r="L142" t="str">
        <f t="shared" si="7"/>
        <v>Expenses from continuing operations</v>
      </c>
      <c r="M142" t="str">
        <f t="shared" si="8"/>
        <v>Other expenses</v>
      </c>
      <c r="N142" t="str">
        <f t="shared" si="9"/>
        <v>Other expenses</v>
      </c>
      <c r="O142" t="str">
        <f t="shared" si="10"/>
        <v>Other expenses</v>
      </c>
      <c r="P142" t="str">
        <f t="shared" si="11"/>
        <v>Contract services</v>
      </c>
    </row>
    <row r="143" spans="2:16" ht="15" customHeight="1">
      <c r="B143" t="str">
        <f t="shared" si="6"/>
        <v>Detail</v>
      </c>
      <c r="C143" t="s">
        <v>670</v>
      </c>
      <c r="D143" s="4">
        <v>0</v>
      </c>
      <c r="E143" s="4">
        <v>31.8</v>
      </c>
      <c r="F143" t="s">
        <v>49</v>
      </c>
      <c r="G143" t="s">
        <v>120</v>
      </c>
      <c r="H143">
        <v>0</v>
      </c>
      <c r="I143">
        <v>0</v>
      </c>
      <c r="J143" t="s">
        <v>153</v>
      </c>
      <c r="K143" t="s">
        <v>666</v>
      </c>
      <c r="L143" t="str">
        <f t="shared" si="7"/>
        <v>Expenses from continuing operations</v>
      </c>
      <c r="M143" t="str">
        <f t="shared" si="8"/>
        <v>Other expenses</v>
      </c>
      <c r="N143" t="str">
        <f t="shared" si="9"/>
        <v>Other expenses</v>
      </c>
      <c r="O143" t="str">
        <f t="shared" si="10"/>
        <v>Other expenses</v>
      </c>
      <c r="P143" t="str">
        <f t="shared" si="11"/>
        <v>Contract services</v>
      </c>
    </row>
    <row r="144" spans="2:16" ht="15" customHeight="1">
      <c r="B144" t="str">
        <f t="shared" si="6"/>
        <v>Detail</v>
      </c>
      <c r="C144" t="s">
        <v>167</v>
      </c>
      <c r="D144" s="4">
        <v>2937.26</v>
      </c>
      <c r="E144" s="4">
        <v>13641.08</v>
      </c>
      <c r="F144" t="s">
        <v>49</v>
      </c>
      <c r="G144" t="s">
        <v>120</v>
      </c>
      <c r="H144">
        <v>0</v>
      </c>
      <c r="I144">
        <v>0</v>
      </c>
      <c r="J144" t="s">
        <v>153</v>
      </c>
      <c r="K144" t="s">
        <v>166</v>
      </c>
      <c r="L144" t="str">
        <f t="shared" si="7"/>
        <v>Expenses from continuing operations</v>
      </c>
      <c r="M144" t="str">
        <f t="shared" si="8"/>
        <v>Other expenses</v>
      </c>
      <c r="N144" t="str">
        <f t="shared" si="9"/>
        <v>Other expenses</v>
      </c>
      <c r="O144" t="str">
        <f t="shared" si="10"/>
        <v>Other expenses</v>
      </c>
      <c r="P144" t="str">
        <f t="shared" si="11"/>
        <v>Equipment expensed</v>
      </c>
    </row>
    <row r="145" spans="2:16" ht="15" customHeight="1">
      <c r="B145" t="str">
        <f t="shared" si="6"/>
        <v>Detail</v>
      </c>
      <c r="C145" t="s">
        <v>674</v>
      </c>
      <c r="D145" s="4">
        <v>0</v>
      </c>
      <c r="E145" s="4">
        <v>3875.76</v>
      </c>
      <c r="F145" t="s">
        <v>49</v>
      </c>
      <c r="G145" t="s">
        <v>120</v>
      </c>
      <c r="H145">
        <v>0</v>
      </c>
      <c r="I145">
        <v>0</v>
      </c>
      <c r="J145" t="s">
        <v>153</v>
      </c>
      <c r="K145" t="s">
        <v>166</v>
      </c>
      <c r="L145" t="str">
        <f t="shared" si="7"/>
        <v>Expenses from continuing operations</v>
      </c>
      <c r="M145" t="str">
        <f t="shared" si="8"/>
        <v>Other expenses</v>
      </c>
      <c r="N145" t="str">
        <f t="shared" si="9"/>
        <v>Other expenses</v>
      </c>
      <c r="O145" t="str">
        <f t="shared" si="10"/>
        <v>Other expenses</v>
      </c>
      <c r="P145" t="str">
        <f t="shared" si="11"/>
        <v>Equipment expensed</v>
      </c>
    </row>
    <row r="146" spans="2:16" ht="15" customHeight="1">
      <c r="B146" t="str">
        <f t="shared" si="6"/>
        <v>Detail</v>
      </c>
      <c r="C146" t="s">
        <v>675</v>
      </c>
      <c r="D146" s="4">
        <v>0</v>
      </c>
      <c r="E146" s="4">
        <v>211.5</v>
      </c>
      <c r="F146" t="s">
        <v>49</v>
      </c>
      <c r="G146" t="s">
        <v>120</v>
      </c>
      <c r="H146">
        <v>0</v>
      </c>
      <c r="I146">
        <v>0</v>
      </c>
      <c r="J146" t="s">
        <v>153</v>
      </c>
      <c r="K146" t="s">
        <v>166</v>
      </c>
      <c r="L146" t="str">
        <f t="shared" si="7"/>
        <v>Expenses from continuing operations</v>
      </c>
      <c r="M146" t="str">
        <f t="shared" si="8"/>
        <v>Other expenses</v>
      </c>
      <c r="N146" t="str">
        <f t="shared" si="9"/>
        <v>Other expenses</v>
      </c>
      <c r="O146" t="str">
        <f t="shared" si="10"/>
        <v>Other expenses</v>
      </c>
      <c r="P146" t="str">
        <f t="shared" si="11"/>
        <v>Equipment expensed</v>
      </c>
    </row>
    <row r="147" spans="2:16" ht="15" customHeight="1">
      <c r="B147" t="str">
        <f t="shared" si="6"/>
        <v>Detail</v>
      </c>
      <c r="C147" t="s">
        <v>168</v>
      </c>
      <c r="D147" s="4">
        <v>0</v>
      </c>
      <c r="E147" s="4">
        <v>0</v>
      </c>
      <c r="F147" t="s">
        <v>49</v>
      </c>
      <c r="G147" t="s">
        <v>120</v>
      </c>
      <c r="H147">
        <v>0</v>
      </c>
      <c r="I147">
        <v>0</v>
      </c>
      <c r="J147" t="s">
        <v>153</v>
      </c>
      <c r="K147" t="s">
        <v>169</v>
      </c>
      <c r="L147" t="str">
        <f t="shared" si="7"/>
        <v>Expenses from continuing operations</v>
      </c>
      <c r="M147" t="str">
        <f t="shared" si="8"/>
        <v>Other expenses</v>
      </c>
      <c r="N147" t="str">
        <f t="shared" si="9"/>
        <v>Other expenses</v>
      </c>
      <c r="O147" t="str">
        <f t="shared" si="10"/>
        <v>Other expenses</v>
      </c>
      <c r="P147" t="str">
        <f t="shared" si="11"/>
        <v>Freight and postage</v>
      </c>
    </row>
    <row r="148" spans="2:16" ht="15" customHeight="1">
      <c r="B148" t="str">
        <f t="shared" si="6"/>
        <v>Detail</v>
      </c>
      <c r="C148" t="s">
        <v>170</v>
      </c>
      <c r="D148" s="4">
        <v>260.05</v>
      </c>
      <c r="E148" s="4">
        <v>2359.12</v>
      </c>
      <c r="F148" t="s">
        <v>49</v>
      </c>
      <c r="G148" t="s">
        <v>120</v>
      </c>
      <c r="H148">
        <v>0</v>
      </c>
      <c r="I148">
        <v>0</v>
      </c>
      <c r="J148" t="s">
        <v>153</v>
      </c>
      <c r="K148" t="s">
        <v>169</v>
      </c>
      <c r="L148" t="str">
        <f t="shared" si="7"/>
        <v>Expenses from continuing operations</v>
      </c>
      <c r="M148" t="str">
        <f t="shared" si="8"/>
        <v>Other expenses</v>
      </c>
      <c r="N148" t="str">
        <f t="shared" si="9"/>
        <v>Other expenses</v>
      </c>
      <c r="O148" t="str">
        <f t="shared" si="10"/>
        <v>Other expenses</v>
      </c>
      <c r="P148" t="str">
        <f t="shared" si="11"/>
        <v>Freight and postage</v>
      </c>
    </row>
    <row r="149" spans="2:16" ht="15" customHeight="1">
      <c r="B149" t="str">
        <f t="shared" si="6"/>
        <v>Detail</v>
      </c>
      <c r="C149" t="s">
        <v>678</v>
      </c>
      <c r="D149" s="4">
        <v>663.64</v>
      </c>
      <c r="E149" s="4">
        <v>0</v>
      </c>
      <c r="F149" t="s">
        <v>49</v>
      </c>
      <c r="G149" t="s">
        <v>120</v>
      </c>
      <c r="H149">
        <v>0</v>
      </c>
      <c r="I149">
        <v>0</v>
      </c>
      <c r="J149" t="s">
        <v>153</v>
      </c>
      <c r="K149" t="s">
        <v>171</v>
      </c>
      <c r="L149" t="str">
        <f t="shared" si="7"/>
        <v>Expenses from continuing operations</v>
      </c>
      <c r="M149" t="str">
        <f t="shared" si="8"/>
        <v>Other expenses</v>
      </c>
      <c r="N149" t="str">
        <f t="shared" si="9"/>
        <v>Other expenses</v>
      </c>
      <c r="O149" t="str">
        <f t="shared" si="10"/>
        <v>Other expenses</v>
      </c>
      <c r="P149" t="str">
        <f t="shared" si="11"/>
        <v>General materials</v>
      </c>
    </row>
    <row r="150" spans="2:16" ht="15" customHeight="1">
      <c r="B150" t="str">
        <f t="shared" si="6"/>
        <v>Detail</v>
      </c>
      <c r="C150" t="s">
        <v>172</v>
      </c>
      <c r="D150" s="4">
        <v>4080.36</v>
      </c>
      <c r="E150" s="4">
        <v>8588.8</v>
      </c>
      <c r="F150" t="s">
        <v>49</v>
      </c>
      <c r="G150" t="s">
        <v>120</v>
      </c>
      <c r="H150">
        <v>0</v>
      </c>
      <c r="I150">
        <v>0</v>
      </c>
      <c r="J150" t="s">
        <v>153</v>
      </c>
      <c r="K150" t="s">
        <v>171</v>
      </c>
      <c r="L150" t="str">
        <f t="shared" si="7"/>
        <v>Expenses from continuing operations</v>
      </c>
      <c r="M150" t="str">
        <f t="shared" si="8"/>
        <v>Other expenses</v>
      </c>
      <c r="N150" t="str">
        <f t="shared" si="9"/>
        <v>Other expenses</v>
      </c>
      <c r="O150" t="str">
        <f t="shared" si="10"/>
        <v>Other expenses</v>
      </c>
      <c r="P150" t="str">
        <f t="shared" si="11"/>
        <v>General materials</v>
      </c>
    </row>
    <row r="151" spans="2:16" ht="15" customHeight="1">
      <c r="B151" t="str">
        <f t="shared" si="6"/>
        <v>Detail</v>
      </c>
      <c r="C151" t="s">
        <v>173</v>
      </c>
      <c r="D151" s="4">
        <v>20087.17</v>
      </c>
      <c r="E151" s="4">
        <v>28097.89</v>
      </c>
      <c r="F151" t="s">
        <v>49</v>
      </c>
      <c r="G151" t="s">
        <v>120</v>
      </c>
      <c r="H151">
        <v>0</v>
      </c>
      <c r="I151">
        <v>0</v>
      </c>
      <c r="J151" t="s">
        <v>153</v>
      </c>
      <c r="K151" t="s">
        <v>174</v>
      </c>
      <c r="L151" t="str">
        <f t="shared" si="7"/>
        <v>Expenses from continuing operations</v>
      </c>
      <c r="M151" t="str">
        <f t="shared" si="8"/>
        <v>Other expenses</v>
      </c>
      <c r="N151" t="str">
        <f t="shared" si="9"/>
        <v>Other expenses</v>
      </c>
      <c r="O151" t="str">
        <f t="shared" si="10"/>
        <v>Other expenses</v>
      </c>
      <c r="P151" t="str">
        <f t="shared" si="11"/>
        <v>Licence fees</v>
      </c>
    </row>
    <row r="152" spans="2:16" ht="15" customHeight="1">
      <c r="B152" t="str">
        <f t="shared" si="6"/>
        <v>Detail</v>
      </c>
      <c r="C152" t="s">
        <v>286</v>
      </c>
      <c r="D152" s="4">
        <v>3874.78</v>
      </c>
      <c r="E152" s="4">
        <v>8375.09</v>
      </c>
      <c r="F152" t="s">
        <v>49</v>
      </c>
      <c r="G152" t="s">
        <v>120</v>
      </c>
      <c r="H152">
        <v>0</v>
      </c>
      <c r="I152">
        <v>0</v>
      </c>
      <c r="J152" t="s">
        <v>153</v>
      </c>
      <c r="K152" t="s">
        <v>175</v>
      </c>
      <c r="L152" t="str">
        <f t="shared" si="7"/>
        <v>Expenses from continuing operations</v>
      </c>
      <c r="M152" t="str">
        <f t="shared" si="8"/>
        <v>Other expenses</v>
      </c>
      <c r="N152" t="str">
        <f t="shared" si="9"/>
        <v>Other expenses</v>
      </c>
      <c r="O152" t="str">
        <f t="shared" si="10"/>
        <v>Other expenses</v>
      </c>
      <c r="P152" t="str">
        <f t="shared" si="11"/>
        <v>Printing and stationery</v>
      </c>
    </row>
    <row r="153" spans="2:16" ht="15" customHeight="1">
      <c r="B153" t="str">
        <f t="shared" si="6"/>
        <v>Detail</v>
      </c>
      <c r="C153" t="s">
        <v>176</v>
      </c>
      <c r="D153" s="4">
        <v>0</v>
      </c>
      <c r="E153" s="4">
        <v>2673.64</v>
      </c>
      <c r="F153" t="s">
        <v>49</v>
      </c>
      <c r="G153" t="s">
        <v>120</v>
      </c>
      <c r="H153">
        <v>0</v>
      </c>
      <c r="I153">
        <v>0</v>
      </c>
      <c r="J153" t="s">
        <v>153</v>
      </c>
      <c r="K153" t="s">
        <v>175</v>
      </c>
      <c r="L153" t="str">
        <f t="shared" si="7"/>
        <v>Expenses from continuing operations</v>
      </c>
      <c r="M153" t="str">
        <f t="shared" si="8"/>
        <v>Other expenses</v>
      </c>
      <c r="N153" t="str">
        <f t="shared" si="9"/>
        <v>Other expenses</v>
      </c>
      <c r="O153" t="str">
        <f t="shared" si="10"/>
        <v>Other expenses</v>
      </c>
      <c r="P153" t="str">
        <f t="shared" si="11"/>
        <v>Printing and stationery</v>
      </c>
    </row>
    <row r="154" spans="2:16" ht="15" customHeight="1">
      <c r="B154" t="str">
        <f t="shared" si="6"/>
        <v>Detail</v>
      </c>
      <c r="C154" t="s">
        <v>177</v>
      </c>
      <c r="D154" s="4">
        <v>3045.32</v>
      </c>
      <c r="E154" s="4">
        <v>14366.7</v>
      </c>
      <c r="F154" t="s">
        <v>49</v>
      </c>
      <c r="G154" t="s">
        <v>120</v>
      </c>
      <c r="H154">
        <v>0</v>
      </c>
      <c r="I154">
        <v>0</v>
      </c>
      <c r="J154" t="s">
        <v>153</v>
      </c>
      <c r="K154" t="s">
        <v>175</v>
      </c>
      <c r="L154" t="str">
        <f t="shared" si="7"/>
        <v>Expenses from continuing operations</v>
      </c>
      <c r="M154" t="str">
        <f t="shared" si="8"/>
        <v>Other expenses</v>
      </c>
      <c r="N154" t="str">
        <f t="shared" si="9"/>
        <v>Other expenses</v>
      </c>
      <c r="O154" t="str">
        <f t="shared" si="10"/>
        <v>Other expenses</v>
      </c>
      <c r="P154" t="str">
        <f t="shared" si="11"/>
        <v>Printing and stationery</v>
      </c>
    </row>
    <row r="155" spans="2:16" ht="15" customHeight="1">
      <c r="B155" t="str">
        <f t="shared" si="6"/>
        <v>Detail</v>
      </c>
      <c r="C155" t="s">
        <v>287</v>
      </c>
      <c r="D155" s="4">
        <v>0</v>
      </c>
      <c r="E155" s="4">
        <v>417.68</v>
      </c>
      <c r="F155" t="s">
        <v>49</v>
      </c>
      <c r="G155" t="s">
        <v>120</v>
      </c>
      <c r="H155">
        <v>0</v>
      </c>
      <c r="I155">
        <v>0</v>
      </c>
      <c r="J155" t="s">
        <v>153</v>
      </c>
      <c r="K155" t="s">
        <v>178</v>
      </c>
      <c r="L155" t="str">
        <f t="shared" si="7"/>
        <v>Expenses from continuing operations</v>
      </c>
      <c r="M155" t="str">
        <f t="shared" si="8"/>
        <v>Other expenses</v>
      </c>
      <c r="N155" t="str">
        <f t="shared" si="9"/>
        <v>Other expenses</v>
      </c>
      <c r="O155" t="str">
        <f t="shared" si="10"/>
        <v>Other expenses</v>
      </c>
      <c r="P155" t="str">
        <f t="shared" si="11"/>
        <v>Recruitment and staff development</v>
      </c>
    </row>
    <row r="156" spans="2:16" ht="15" customHeight="1">
      <c r="B156" t="str">
        <f t="shared" si="6"/>
        <v>Detail</v>
      </c>
      <c r="C156" t="s">
        <v>179</v>
      </c>
      <c r="D156" s="4">
        <v>3245</v>
      </c>
      <c r="E156" s="4">
        <v>31822.07</v>
      </c>
      <c r="F156" t="s">
        <v>49</v>
      </c>
      <c r="G156" t="s">
        <v>120</v>
      </c>
      <c r="H156">
        <v>0</v>
      </c>
      <c r="I156">
        <v>0</v>
      </c>
      <c r="J156" t="s">
        <v>153</v>
      </c>
      <c r="K156" t="s">
        <v>178</v>
      </c>
      <c r="L156" t="str">
        <f t="shared" si="7"/>
        <v>Expenses from continuing operations</v>
      </c>
      <c r="M156" t="str">
        <f t="shared" si="8"/>
        <v>Other expenses</v>
      </c>
      <c r="N156" t="str">
        <f t="shared" si="9"/>
        <v>Other expenses</v>
      </c>
      <c r="O156" t="str">
        <f t="shared" si="10"/>
        <v>Other expenses</v>
      </c>
      <c r="P156" t="str">
        <f t="shared" si="11"/>
        <v>Recruitment and staff development</v>
      </c>
    </row>
    <row r="157" spans="2:16" ht="15" customHeight="1">
      <c r="B157" t="str">
        <f t="shared" si="6"/>
        <v>Detail</v>
      </c>
      <c r="C157" t="s">
        <v>180</v>
      </c>
      <c r="D157" s="4">
        <v>0</v>
      </c>
      <c r="E157" s="4">
        <v>4069.34</v>
      </c>
      <c r="F157" t="s">
        <v>49</v>
      </c>
      <c r="G157" t="s">
        <v>120</v>
      </c>
      <c r="H157">
        <v>0</v>
      </c>
      <c r="I157">
        <v>0</v>
      </c>
      <c r="J157" t="s">
        <v>153</v>
      </c>
      <c r="K157" t="s">
        <v>178</v>
      </c>
      <c r="L157" t="str">
        <f t="shared" si="7"/>
        <v>Expenses from continuing operations</v>
      </c>
      <c r="M157" t="str">
        <f t="shared" si="8"/>
        <v>Other expenses</v>
      </c>
      <c r="N157" t="str">
        <f t="shared" si="9"/>
        <v>Other expenses</v>
      </c>
      <c r="O157" t="str">
        <f t="shared" si="10"/>
        <v>Other expenses</v>
      </c>
      <c r="P157" t="str">
        <f t="shared" si="11"/>
        <v>Recruitment and staff development</v>
      </c>
    </row>
    <row r="158" spans="2:16" ht="15" customHeight="1">
      <c r="B158" t="str">
        <f t="shared" si="6"/>
        <v>Detail</v>
      </c>
      <c r="C158" t="s">
        <v>181</v>
      </c>
      <c r="D158" s="4">
        <v>1028.68</v>
      </c>
      <c r="E158" s="4">
        <v>118.18</v>
      </c>
      <c r="F158" t="s">
        <v>49</v>
      </c>
      <c r="G158" t="s">
        <v>120</v>
      </c>
      <c r="H158">
        <v>0</v>
      </c>
      <c r="I158">
        <v>0</v>
      </c>
      <c r="J158" t="s">
        <v>153</v>
      </c>
      <c r="K158" t="s">
        <v>178</v>
      </c>
      <c r="L158" t="str">
        <f t="shared" si="7"/>
        <v>Expenses from continuing operations</v>
      </c>
      <c r="M158" t="str">
        <f t="shared" si="8"/>
        <v>Other expenses</v>
      </c>
      <c r="N158" t="str">
        <f t="shared" si="9"/>
        <v>Other expenses</v>
      </c>
      <c r="O158" t="str">
        <f t="shared" si="10"/>
        <v>Other expenses</v>
      </c>
      <c r="P158" t="str">
        <f t="shared" si="11"/>
        <v>Recruitment and staff development</v>
      </c>
    </row>
    <row r="159" spans="2:16" ht="15" customHeight="1">
      <c r="B159" t="str">
        <f t="shared" si="6"/>
        <v>Detail</v>
      </c>
      <c r="C159" t="s">
        <v>682</v>
      </c>
      <c r="D159" s="4">
        <v>14573.64</v>
      </c>
      <c r="E159" s="4">
        <v>7776</v>
      </c>
      <c r="F159" t="s">
        <v>49</v>
      </c>
      <c r="G159" t="s">
        <v>120</v>
      </c>
      <c r="H159">
        <v>0</v>
      </c>
      <c r="I159">
        <v>0</v>
      </c>
      <c r="J159" t="s">
        <v>153</v>
      </c>
      <c r="K159" t="s">
        <v>178</v>
      </c>
      <c r="L159" t="str">
        <f t="shared" si="7"/>
        <v>Expenses from continuing operations</v>
      </c>
      <c r="M159" t="str">
        <f t="shared" si="8"/>
        <v>Other expenses</v>
      </c>
      <c r="N159" t="str">
        <f t="shared" si="9"/>
        <v>Other expenses</v>
      </c>
      <c r="O159" t="str">
        <f t="shared" si="10"/>
        <v>Other expenses</v>
      </c>
      <c r="P159" t="str">
        <f t="shared" si="11"/>
        <v>Recruitment and staff development</v>
      </c>
    </row>
    <row r="160" spans="2:16" ht="15" customHeight="1">
      <c r="B160" t="str">
        <f t="shared" si="6"/>
        <v>Detail</v>
      </c>
      <c r="C160" t="s">
        <v>288</v>
      </c>
      <c r="D160" s="4">
        <v>15460</v>
      </c>
      <c r="E160" s="4">
        <v>6000</v>
      </c>
      <c r="F160" t="s">
        <v>49</v>
      </c>
      <c r="G160" t="s">
        <v>120</v>
      </c>
      <c r="H160">
        <v>0</v>
      </c>
      <c r="I160">
        <v>0</v>
      </c>
      <c r="J160" t="s">
        <v>153</v>
      </c>
      <c r="K160" t="s">
        <v>289</v>
      </c>
      <c r="L160" t="str">
        <f t="shared" si="7"/>
        <v>Expenses from continuing operations</v>
      </c>
      <c r="M160" t="str">
        <f t="shared" si="8"/>
        <v>Other expenses</v>
      </c>
      <c r="N160" t="str">
        <f t="shared" si="9"/>
        <v>Other expenses</v>
      </c>
      <c r="O160" t="str">
        <f t="shared" si="10"/>
        <v>Other expenses</v>
      </c>
      <c r="P160" t="str">
        <f t="shared" si="11"/>
        <v>Student scholarship</v>
      </c>
    </row>
    <row r="161" spans="2:16" ht="15" customHeight="1">
      <c r="B161" t="str">
        <f t="shared" si="6"/>
        <v>Detail</v>
      </c>
      <c r="C161" t="s">
        <v>290</v>
      </c>
      <c r="D161" s="4">
        <v>13453.75</v>
      </c>
      <c r="E161" s="4">
        <v>19316.46</v>
      </c>
      <c r="F161" t="s">
        <v>49</v>
      </c>
      <c r="G161" t="s">
        <v>120</v>
      </c>
      <c r="H161">
        <v>0</v>
      </c>
      <c r="I161">
        <v>0</v>
      </c>
      <c r="J161" t="s">
        <v>153</v>
      </c>
      <c r="K161" t="s">
        <v>291</v>
      </c>
      <c r="L161" t="str">
        <f t="shared" si="7"/>
        <v>Expenses from continuing operations</v>
      </c>
      <c r="M161" t="str">
        <f t="shared" si="8"/>
        <v>Other expenses</v>
      </c>
      <c r="N161" t="str">
        <f t="shared" si="9"/>
        <v>Other expenses</v>
      </c>
      <c r="O161" t="str">
        <f t="shared" si="10"/>
        <v>Other expenses</v>
      </c>
      <c r="P161" t="str">
        <f t="shared" si="11"/>
        <v>Other student expenses</v>
      </c>
    </row>
    <row r="162" spans="2:16" ht="15" customHeight="1">
      <c r="B162" t="str">
        <f t="shared" si="6"/>
        <v>Detail</v>
      </c>
      <c r="C162" t="s">
        <v>684</v>
      </c>
      <c r="D162" s="4">
        <v>0</v>
      </c>
      <c r="E162" s="4">
        <v>9460</v>
      </c>
      <c r="F162" t="s">
        <v>49</v>
      </c>
      <c r="G162" t="s">
        <v>120</v>
      </c>
      <c r="H162">
        <v>0</v>
      </c>
      <c r="I162">
        <v>0</v>
      </c>
      <c r="J162" t="s">
        <v>153</v>
      </c>
      <c r="K162" t="s">
        <v>291</v>
      </c>
      <c r="L162" t="str">
        <f t="shared" si="7"/>
        <v>Expenses from continuing operations</v>
      </c>
      <c r="M162" t="str">
        <f t="shared" si="8"/>
        <v>Other expenses</v>
      </c>
      <c r="N162" t="str">
        <f t="shared" si="9"/>
        <v>Other expenses</v>
      </c>
      <c r="O162" t="str">
        <f t="shared" si="10"/>
        <v>Other expenses</v>
      </c>
      <c r="P162" t="str">
        <f t="shared" si="11"/>
        <v>Other student expenses</v>
      </c>
    </row>
    <row r="163" spans="2:16" ht="15" customHeight="1">
      <c r="B163" t="str">
        <f t="shared" si="6"/>
        <v>Detail</v>
      </c>
      <c r="C163" t="s">
        <v>183</v>
      </c>
      <c r="D163" s="4">
        <v>2751.05</v>
      </c>
      <c r="E163" s="4">
        <v>6016.7</v>
      </c>
      <c r="F163" t="s">
        <v>49</v>
      </c>
      <c r="G163" t="s">
        <v>120</v>
      </c>
      <c r="H163">
        <v>0</v>
      </c>
      <c r="I163">
        <v>0</v>
      </c>
      <c r="J163" t="s">
        <v>153</v>
      </c>
      <c r="K163" t="s">
        <v>184</v>
      </c>
      <c r="L163" t="str">
        <f t="shared" si="7"/>
        <v>Expenses from continuing operations</v>
      </c>
      <c r="M163" t="str">
        <f t="shared" si="8"/>
        <v>Other expenses</v>
      </c>
      <c r="N163" t="str">
        <f t="shared" si="9"/>
        <v>Other expenses</v>
      </c>
      <c r="O163" t="str">
        <f t="shared" si="10"/>
        <v>Other expenses</v>
      </c>
      <c r="P163" t="str">
        <f t="shared" si="11"/>
        <v>Subscriptions</v>
      </c>
    </row>
    <row r="164" spans="2:16" ht="15" customHeight="1">
      <c r="B164" t="str">
        <f t="shared" si="6"/>
        <v>Detail</v>
      </c>
      <c r="C164" t="s">
        <v>294</v>
      </c>
      <c r="D164" s="4">
        <v>9667.96</v>
      </c>
      <c r="E164" s="4">
        <v>30844.3</v>
      </c>
      <c r="F164" t="s">
        <v>49</v>
      </c>
      <c r="G164" t="s">
        <v>120</v>
      </c>
      <c r="H164">
        <v>0</v>
      </c>
      <c r="I164">
        <v>0</v>
      </c>
      <c r="J164" t="s">
        <v>153</v>
      </c>
      <c r="K164" t="s">
        <v>185</v>
      </c>
      <c r="L164" t="str">
        <f t="shared" si="7"/>
        <v>Expenses from continuing operations</v>
      </c>
      <c r="M164" t="str">
        <f t="shared" si="8"/>
        <v>Other expenses</v>
      </c>
      <c r="N164" t="str">
        <f t="shared" si="9"/>
        <v>Other expenses</v>
      </c>
      <c r="O164" t="str">
        <f t="shared" si="10"/>
        <v>Other expenses</v>
      </c>
      <c r="P164" t="str">
        <f t="shared" si="11"/>
        <v>Travel</v>
      </c>
    </row>
    <row r="165" spans="2:16" ht="15" customHeight="1">
      <c r="B165" t="str">
        <f t="shared" si="6"/>
        <v>Detail</v>
      </c>
      <c r="C165" t="s">
        <v>186</v>
      </c>
      <c r="D165" s="4">
        <v>-29343.12</v>
      </c>
      <c r="E165" s="4">
        <v>81709.75</v>
      </c>
      <c r="F165" t="s">
        <v>49</v>
      </c>
      <c r="G165" t="s">
        <v>120</v>
      </c>
      <c r="H165">
        <v>0</v>
      </c>
      <c r="I165">
        <v>0</v>
      </c>
      <c r="J165" t="s">
        <v>153</v>
      </c>
      <c r="K165" t="s">
        <v>185</v>
      </c>
      <c r="L165" t="str">
        <f t="shared" si="7"/>
        <v>Expenses from continuing operations</v>
      </c>
      <c r="M165" t="str">
        <f t="shared" si="8"/>
        <v>Other expenses</v>
      </c>
      <c r="N165" t="str">
        <f t="shared" si="9"/>
        <v>Other expenses</v>
      </c>
      <c r="O165" t="str">
        <f t="shared" si="10"/>
        <v>Other expenses</v>
      </c>
      <c r="P165" t="str">
        <f t="shared" si="11"/>
        <v>Travel</v>
      </c>
    </row>
    <row r="166" spans="2:16" ht="15" customHeight="1">
      <c r="B166" t="str">
        <f t="shared" si="6"/>
        <v>Detail</v>
      </c>
      <c r="C166" t="s">
        <v>296</v>
      </c>
      <c r="D166" s="4">
        <v>8754.41</v>
      </c>
      <c r="E166" s="4">
        <v>4012.63</v>
      </c>
      <c r="F166" t="s">
        <v>49</v>
      </c>
      <c r="G166" t="s">
        <v>120</v>
      </c>
      <c r="H166">
        <v>0</v>
      </c>
      <c r="I166">
        <v>0</v>
      </c>
      <c r="J166" t="s">
        <v>153</v>
      </c>
      <c r="K166" t="s">
        <v>185</v>
      </c>
      <c r="L166" t="str">
        <f t="shared" si="7"/>
        <v>Expenses from continuing operations</v>
      </c>
      <c r="M166" t="str">
        <f t="shared" si="8"/>
        <v>Other expenses</v>
      </c>
      <c r="N166" t="str">
        <f t="shared" si="9"/>
        <v>Other expenses</v>
      </c>
      <c r="O166" t="str">
        <f t="shared" si="10"/>
        <v>Other expenses</v>
      </c>
      <c r="P166" t="str">
        <f t="shared" si="11"/>
        <v>Travel</v>
      </c>
    </row>
    <row r="167" spans="2:16" ht="15" customHeight="1">
      <c r="B167" t="str">
        <f t="shared" si="6"/>
        <v>Detail</v>
      </c>
      <c r="C167" t="s">
        <v>187</v>
      </c>
      <c r="D167" s="4">
        <v>6813.55</v>
      </c>
      <c r="E167" s="4">
        <v>16555.12</v>
      </c>
      <c r="F167" t="s">
        <v>49</v>
      </c>
      <c r="G167" t="s">
        <v>120</v>
      </c>
      <c r="H167">
        <v>0</v>
      </c>
      <c r="I167">
        <v>0</v>
      </c>
      <c r="J167" t="s">
        <v>153</v>
      </c>
      <c r="K167" t="s">
        <v>185</v>
      </c>
      <c r="L167" t="str">
        <f t="shared" si="7"/>
        <v>Expenses from continuing operations</v>
      </c>
      <c r="M167" t="str">
        <f t="shared" si="8"/>
        <v>Other expenses</v>
      </c>
      <c r="N167" t="str">
        <f t="shared" si="9"/>
        <v>Other expenses</v>
      </c>
      <c r="O167" t="str">
        <f t="shared" si="10"/>
        <v>Other expenses</v>
      </c>
      <c r="P167" t="str">
        <f t="shared" si="11"/>
        <v>Travel</v>
      </c>
    </row>
    <row r="168" spans="2:16" ht="15" customHeight="1">
      <c r="B168" t="str">
        <f t="shared" si="6"/>
        <v>Detail</v>
      </c>
      <c r="C168" t="s">
        <v>688</v>
      </c>
      <c r="D168" s="4">
        <v>210</v>
      </c>
      <c r="E168" s="4">
        <v>0</v>
      </c>
      <c r="F168" t="s">
        <v>49</v>
      </c>
      <c r="G168" t="s">
        <v>120</v>
      </c>
      <c r="H168">
        <v>0</v>
      </c>
      <c r="I168">
        <v>0</v>
      </c>
      <c r="J168" t="s">
        <v>153</v>
      </c>
      <c r="K168" t="s">
        <v>188</v>
      </c>
      <c r="L168" t="str">
        <f t="shared" si="7"/>
        <v>Expenses from continuing operations</v>
      </c>
      <c r="M168" t="str">
        <f t="shared" si="8"/>
        <v>Other expenses</v>
      </c>
      <c r="N168" t="str">
        <f t="shared" si="9"/>
        <v>Other expenses</v>
      </c>
      <c r="O168" t="str">
        <f t="shared" si="10"/>
        <v>Other expenses</v>
      </c>
      <c r="P168" t="str">
        <f t="shared" si="11"/>
        <v>Utilities</v>
      </c>
    </row>
    <row r="169" spans="2:16" ht="15" customHeight="1">
      <c r="B169" t="str">
        <f t="shared" si="6"/>
        <v>Detail</v>
      </c>
      <c r="C169" t="s">
        <v>189</v>
      </c>
      <c r="D169" s="4">
        <v>8574.09</v>
      </c>
      <c r="E169" s="4">
        <v>13331.86</v>
      </c>
      <c r="F169" t="s">
        <v>49</v>
      </c>
      <c r="G169" t="s">
        <v>120</v>
      </c>
      <c r="H169">
        <v>0</v>
      </c>
      <c r="I169">
        <v>0</v>
      </c>
      <c r="J169" t="s">
        <v>153</v>
      </c>
      <c r="K169" t="s">
        <v>188</v>
      </c>
      <c r="L169" t="str">
        <f t="shared" si="7"/>
        <v>Expenses from continuing operations</v>
      </c>
      <c r="M169" t="str">
        <f t="shared" si="8"/>
        <v>Other expenses</v>
      </c>
      <c r="N169" t="str">
        <f t="shared" si="9"/>
        <v>Other expenses</v>
      </c>
      <c r="O169" t="str">
        <f t="shared" si="10"/>
        <v>Other expenses</v>
      </c>
      <c r="P169" t="str">
        <f t="shared" si="11"/>
        <v>Utilities</v>
      </c>
    </row>
    <row r="170" spans="2:16" ht="15" customHeight="1">
      <c r="B170" t="str">
        <f t="shared" si="6"/>
        <v>Detail</v>
      </c>
      <c r="C170" t="s">
        <v>689</v>
      </c>
      <c r="D170" s="4">
        <v>2420</v>
      </c>
      <c r="E170" s="4">
        <v>0</v>
      </c>
      <c r="F170" t="s">
        <v>49</v>
      </c>
      <c r="G170" t="s">
        <v>120</v>
      </c>
      <c r="H170">
        <v>0</v>
      </c>
      <c r="I170">
        <v>0</v>
      </c>
      <c r="J170" t="s">
        <v>153</v>
      </c>
      <c r="K170" t="s">
        <v>188</v>
      </c>
      <c r="L170" t="str">
        <f t="shared" si="7"/>
        <v>Expenses from continuing operations</v>
      </c>
      <c r="M170" t="str">
        <f t="shared" si="8"/>
        <v>Other expenses</v>
      </c>
      <c r="N170" t="str">
        <f t="shared" si="9"/>
        <v>Other expenses</v>
      </c>
      <c r="O170" t="str">
        <f t="shared" si="10"/>
        <v>Other expenses</v>
      </c>
      <c r="P170" t="str">
        <f t="shared" si="11"/>
        <v>Utilities</v>
      </c>
    </row>
    <row r="171" spans="2:16" ht="15" customHeight="1">
      <c r="B171" t="str">
        <f t="shared" si="6"/>
        <v>Detail</v>
      </c>
      <c r="C171" t="s">
        <v>190</v>
      </c>
      <c r="D171" s="4">
        <v>81.78</v>
      </c>
      <c r="E171" s="4">
        <v>121.77</v>
      </c>
      <c r="F171" t="s">
        <v>49</v>
      </c>
      <c r="G171" t="s">
        <v>120</v>
      </c>
      <c r="H171">
        <v>0</v>
      </c>
      <c r="I171">
        <v>0</v>
      </c>
      <c r="J171" t="s">
        <v>153</v>
      </c>
      <c r="K171" t="s">
        <v>188</v>
      </c>
      <c r="L171" t="str">
        <f t="shared" si="7"/>
        <v>Expenses from continuing operations</v>
      </c>
      <c r="M171" t="str">
        <f t="shared" si="8"/>
        <v>Other expenses</v>
      </c>
      <c r="N171" t="str">
        <f t="shared" si="9"/>
        <v>Other expenses</v>
      </c>
      <c r="O171" t="str">
        <f t="shared" si="10"/>
        <v>Other expenses</v>
      </c>
      <c r="P171" t="str">
        <f t="shared" si="11"/>
        <v>Utilities</v>
      </c>
    </row>
    <row r="172" spans="2:16" ht="15" customHeight="1">
      <c r="B172" t="str">
        <f t="shared" si="6"/>
        <v>Detail</v>
      </c>
      <c r="C172" t="s">
        <v>191</v>
      </c>
      <c r="D172" s="4">
        <v>2849.61</v>
      </c>
      <c r="E172" s="4">
        <v>2372.34</v>
      </c>
      <c r="F172" t="s">
        <v>49</v>
      </c>
      <c r="G172" t="s">
        <v>120</v>
      </c>
      <c r="H172">
        <v>0</v>
      </c>
      <c r="I172">
        <v>0</v>
      </c>
      <c r="J172" t="s">
        <v>153</v>
      </c>
      <c r="K172" t="s">
        <v>188</v>
      </c>
      <c r="L172" t="str">
        <f t="shared" si="7"/>
        <v>Expenses from continuing operations</v>
      </c>
      <c r="M172" t="str">
        <f t="shared" si="8"/>
        <v>Other expenses</v>
      </c>
      <c r="N172" t="str">
        <f t="shared" si="9"/>
        <v>Other expenses</v>
      </c>
      <c r="O172" t="str">
        <f t="shared" si="10"/>
        <v>Other expenses</v>
      </c>
      <c r="P172" t="str">
        <f t="shared" si="11"/>
        <v>Utilities</v>
      </c>
    </row>
    <row r="173" spans="2:16" ht="15" customHeight="1">
      <c r="B173" t="str">
        <f t="shared" si="6"/>
        <v>Detail</v>
      </c>
      <c r="C173" t="s">
        <v>192</v>
      </c>
      <c r="D173" s="4">
        <v>2522.68</v>
      </c>
      <c r="E173" s="4">
        <v>3380.68</v>
      </c>
      <c r="F173" t="s">
        <v>49</v>
      </c>
      <c r="G173" t="s">
        <v>120</v>
      </c>
      <c r="H173">
        <v>0</v>
      </c>
      <c r="I173">
        <v>0</v>
      </c>
      <c r="J173" t="s">
        <v>153</v>
      </c>
      <c r="K173" t="s">
        <v>193</v>
      </c>
      <c r="L173" t="str">
        <f t="shared" si="7"/>
        <v>Expenses from continuing operations</v>
      </c>
      <c r="M173" t="str">
        <f t="shared" si="8"/>
        <v>Other expenses</v>
      </c>
      <c r="N173" t="str">
        <f t="shared" si="9"/>
        <v>Other expenses</v>
      </c>
      <c r="O173" t="str">
        <f t="shared" si="10"/>
        <v>Other expenses</v>
      </c>
      <c r="P173" t="str">
        <f t="shared" si="11"/>
        <v>Entertainment</v>
      </c>
    </row>
    <row r="174" spans="2:16" ht="15" customHeight="1">
      <c r="B174" t="str">
        <f t="shared" si="6"/>
        <v>Detail</v>
      </c>
      <c r="C174" t="s">
        <v>195</v>
      </c>
      <c r="D174" s="4">
        <v>1135.27</v>
      </c>
      <c r="E174" s="4">
        <v>4029.43</v>
      </c>
      <c r="F174" t="s">
        <v>49</v>
      </c>
      <c r="G174" t="s">
        <v>120</v>
      </c>
      <c r="H174">
        <v>0</v>
      </c>
      <c r="I174">
        <v>0</v>
      </c>
      <c r="J174" t="s">
        <v>153</v>
      </c>
      <c r="K174" t="s">
        <v>193</v>
      </c>
      <c r="L174" t="str">
        <f t="shared" si="7"/>
        <v>Expenses from continuing operations</v>
      </c>
      <c r="M174" t="str">
        <f t="shared" si="8"/>
        <v>Other expenses</v>
      </c>
      <c r="N174" t="str">
        <f t="shared" si="9"/>
        <v>Other expenses</v>
      </c>
      <c r="O174" t="str">
        <f t="shared" si="10"/>
        <v>Other expenses</v>
      </c>
      <c r="P174" t="str">
        <f t="shared" si="11"/>
        <v>Entertainment</v>
      </c>
    </row>
    <row r="175" spans="2:16" ht="15" customHeight="1">
      <c r="B175" t="str">
        <f t="shared" si="6"/>
        <v>Detail</v>
      </c>
      <c r="C175" t="s">
        <v>196</v>
      </c>
      <c r="D175" s="4">
        <v>800.91</v>
      </c>
      <c r="E175" s="4">
        <v>1402.32</v>
      </c>
      <c r="F175" t="s">
        <v>49</v>
      </c>
      <c r="G175" t="s">
        <v>120</v>
      </c>
      <c r="H175">
        <v>0</v>
      </c>
      <c r="I175">
        <v>0</v>
      </c>
      <c r="J175" t="s">
        <v>153</v>
      </c>
      <c r="K175" t="s">
        <v>193</v>
      </c>
      <c r="L175" t="str">
        <f t="shared" si="7"/>
        <v>Expenses from continuing operations</v>
      </c>
      <c r="M175" t="str">
        <f t="shared" si="8"/>
        <v>Other expenses</v>
      </c>
      <c r="N175" t="str">
        <f t="shared" si="9"/>
        <v>Other expenses</v>
      </c>
      <c r="O175" t="str">
        <f t="shared" si="10"/>
        <v>Other expenses</v>
      </c>
      <c r="P175" t="str">
        <f t="shared" si="11"/>
        <v>Entertainment</v>
      </c>
    </row>
    <row r="176" spans="2:16" ht="15" customHeight="1">
      <c r="B176" t="str">
        <f t="shared" si="6"/>
        <v>Detail</v>
      </c>
      <c r="C176" t="s">
        <v>198</v>
      </c>
      <c r="D176" s="4">
        <v>9638.52</v>
      </c>
      <c r="E176" s="4">
        <v>12779.83</v>
      </c>
      <c r="F176" t="s">
        <v>49</v>
      </c>
      <c r="G176" t="s">
        <v>120</v>
      </c>
      <c r="H176">
        <v>0</v>
      </c>
      <c r="I176">
        <v>0</v>
      </c>
      <c r="J176" t="s">
        <v>153</v>
      </c>
      <c r="K176" t="s">
        <v>197</v>
      </c>
      <c r="L176" t="str">
        <f t="shared" si="7"/>
        <v>Expenses from continuing operations</v>
      </c>
      <c r="M176" t="str">
        <f t="shared" si="8"/>
        <v>Other expenses</v>
      </c>
      <c r="N176" t="str">
        <f t="shared" si="9"/>
        <v>Other expenses</v>
      </c>
      <c r="O176" t="str">
        <f t="shared" si="10"/>
        <v>Other expenses</v>
      </c>
      <c r="P176" t="str">
        <f t="shared" si="11"/>
        <v>Fringe benefits tax</v>
      </c>
    </row>
    <row r="177" spans="2:16" ht="15" customHeight="1">
      <c r="B177" t="str">
        <f t="shared" si="6"/>
        <v>Detail</v>
      </c>
      <c r="C177" t="s">
        <v>301</v>
      </c>
      <c r="D177" s="4">
        <v>3479.42</v>
      </c>
      <c r="E177" s="4">
        <v>1912.45</v>
      </c>
      <c r="F177" t="s">
        <v>49</v>
      </c>
      <c r="G177" t="s">
        <v>120</v>
      </c>
      <c r="H177">
        <v>0</v>
      </c>
      <c r="I177">
        <v>0</v>
      </c>
      <c r="J177" t="s">
        <v>153</v>
      </c>
      <c r="K177" t="s">
        <v>203</v>
      </c>
      <c r="L177" t="str">
        <f t="shared" si="7"/>
        <v>Expenses from continuing operations</v>
      </c>
      <c r="M177" t="str">
        <f t="shared" si="8"/>
        <v>Other expenses</v>
      </c>
      <c r="N177" t="str">
        <f t="shared" si="9"/>
        <v>Other expenses</v>
      </c>
      <c r="O177" t="str">
        <f t="shared" si="10"/>
        <v>Other expenses</v>
      </c>
      <c r="P177" t="str">
        <f t="shared" si="11"/>
        <v>Operating lease charges</v>
      </c>
    </row>
    <row r="178" spans="2:16" ht="15" customHeight="1">
      <c r="B178" t="str">
        <f t="shared" si="6"/>
        <v>Detail</v>
      </c>
      <c r="C178" t="s">
        <v>697</v>
      </c>
      <c r="D178" s="4">
        <v>2800</v>
      </c>
      <c r="E178" s="4">
        <v>120</v>
      </c>
      <c r="F178" t="s">
        <v>49</v>
      </c>
      <c r="G178" t="s">
        <v>120</v>
      </c>
      <c r="H178">
        <v>0</v>
      </c>
      <c r="I178">
        <v>0</v>
      </c>
      <c r="J178" t="s">
        <v>153</v>
      </c>
      <c r="K178" t="s">
        <v>696</v>
      </c>
      <c r="L178" t="str">
        <f t="shared" si="7"/>
        <v>Expenses from continuing operations</v>
      </c>
      <c r="M178" t="str">
        <f t="shared" si="8"/>
        <v>Other expenses</v>
      </c>
      <c r="N178" t="str">
        <f t="shared" si="9"/>
        <v>Other expenses</v>
      </c>
      <c r="O178" t="str">
        <f t="shared" si="10"/>
        <v>Other expenses</v>
      </c>
      <c r="P178" t="str">
        <f t="shared" si="11"/>
        <v>Grant and research expenses-external entities</v>
      </c>
    </row>
    <row r="179" spans="2:16" s="5" customFormat="1" ht="15" customHeight="1">
      <c r="B179" t="str">
        <f aca="true" t="shared" si="12" ref="B179:B201">IF(ISBLANK(C179),"Header","Detail")</f>
        <v>Detail</v>
      </c>
      <c r="C179" t="s">
        <v>204</v>
      </c>
      <c r="D179" s="4">
        <v>0</v>
      </c>
      <c r="E179" s="4">
        <v>27.25</v>
      </c>
      <c r="F179" t="s">
        <v>49</v>
      </c>
      <c r="G179" t="s">
        <v>120</v>
      </c>
      <c r="H179">
        <v>0</v>
      </c>
      <c r="I179">
        <v>0</v>
      </c>
      <c r="J179" t="s">
        <v>153</v>
      </c>
      <c r="K179" t="s">
        <v>205</v>
      </c>
      <c r="L179" t="str">
        <f aca="true" t="shared" si="13" ref="L179:L201">IF(G179=0,M179,G179)</f>
        <v>Expenses from continuing operations</v>
      </c>
      <c r="M179" t="str">
        <f aca="true" t="shared" si="14" ref="M179:M201">IF(H179=0,N179,H179)</f>
        <v>Other expenses</v>
      </c>
      <c r="N179" t="str">
        <f aca="true" t="shared" si="15" ref="N179:N201">IF(I179=0,O179,I179)</f>
        <v>Other expenses</v>
      </c>
      <c r="O179" t="str">
        <f aca="true" t="shared" si="16" ref="O179:O201">IF(J179=0,P179,J179)</f>
        <v>Other expenses</v>
      </c>
      <c r="P179" t="str">
        <f aca="true" t="shared" si="17" ref="P179:P201">+K179</f>
        <v>Cost of goods sold - UCU Ltd</v>
      </c>
    </row>
    <row r="180" spans="2:16" s="5" customFormat="1" ht="15" customHeight="1">
      <c r="B180" t="str">
        <f t="shared" si="12"/>
        <v>Detail</v>
      </c>
      <c r="C180" t="s">
        <v>207</v>
      </c>
      <c r="D180" s="4">
        <v>-36180.59</v>
      </c>
      <c r="E180" s="4">
        <v>38060.25</v>
      </c>
      <c r="F180" t="s">
        <v>49</v>
      </c>
      <c r="G180" t="s">
        <v>120</v>
      </c>
      <c r="H180">
        <v>0</v>
      </c>
      <c r="I180">
        <v>0</v>
      </c>
      <c r="J180" t="s">
        <v>153</v>
      </c>
      <c r="K180" t="s">
        <v>206</v>
      </c>
      <c r="L180" t="str">
        <f t="shared" si="13"/>
        <v>Expenses from continuing operations</v>
      </c>
      <c r="M180" t="str">
        <f t="shared" si="14"/>
        <v>Other expenses</v>
      </c>
      <c r="N180" t="str">
        <f t="shared" si="15"/>
        <v>Other expenses</v>
      </c>
      <c r="O180" t="str">
        <f t="shared" si="16"/>
        <v>Other expenses</v>
      </c>
      <c r="P180" t="str">
        <f t="shared" si="17"/>
        <v>Credit card expense</v>
      </c>
    </row>
    <row r="181" spans="2:16" s="5" customFormat="1" ht="15" customHeight="1">
      <c r="B181" t="str">
        <f t="shared" si="12"/>
        <v>Detail</v>
      </c>
      <c r="C181" t="s">
        <v>709</v>
      </c>
      <c r="D181" s="4">
        <v>0</v>
      </c>
      <c r="E181" s="4">
        <v>0</v>
      </c>
      <c r="F181" t="s">
        <v>44</v>
      </c>
      <c r="G181" t="s">
        <v>120</v>
      </c>
      <c r="H181">
        <v>0</v>
      </c>
      <c r="I181">
        <v>0</v>
      </c>
      <c r="J181" t="s">
        <v>153</v>
      </c>
      <c r="K181" t="s">
        <v>208</v>
      </c>
      <c r="L181" t="str">
        <f t="shared" si="13"/>
        <v>Expenses from continuing operations</v>
      </c>
      <c r="M181" t="str">
        <f t="shared" si="14"/>
        <v>Other expenses</v>
      </c>
      <c r="N181" t="str">
        <f t="shared" si="15"/>
        <v>Other expenses</v>
      </c>
      <c r="O181" t="str">
        <f t="shared" si="16"/>
        <v>Other expenses</v>
      </c>
      <c r="P181" t="str">
        <f t="shared" si="17"/>
        <v>Services received from related entities</v>
      </c>
    </row>
    <row r="182" spans="2:16" s="5" customFormat="1" ht="15" customHeight="1">
      <c r="B182" t="str">
        <f t="shared" si="12"/>
        <v>Detail</v>
      </c>
      <c r="C182" t="s">
        <v>209</v>
      </c>
      <c r="D182" s="4">
        <v>0</v>
      </c>
      <c r="E182" s="4">
        <v>41156.04</v>
      </c>
      <c r="F182" t="s">
        <v>49</v>
      </c>
      <c r="G182" t="s">
        <v>120</v>
      </c>
      <c r="H182">
        <v>0</v>
      </c>
      <c r="I182">
        <v>0</v>
      </c>
      <c r="J182" t="s">
        <v>153</v>
      </c>
      <c r="K182" t="s">
        <v>208</v>
      </c>
      <c r="L182" t="str">
        <f t="shared" si="13"/>
        <v>Expenses from continuing operations</v>
      </c>
      <c r="M182" t="str">
        <f t="shared" si="14"/>
        <v>Other expenses</v>
      </c>
      <c r="N182" t="str">
        <f t="shared" si="15"/>
        <v>Other expenses</v>
      </c>
      <c r="O182" t="str">
        <f t="shared" si="16"/>
        <v>Other expenses</v>
      </c>
      <c r="P182" t="str">
        <f t="shared" si="17"/>
        <v>Services received from related entities</v>
      </c>
    </row>
    <row r="183" spans="2:16" s="5" customFormat="1" ht="15" customHeight="1">
      <c r="B183" t="str">
        <f t="shared" si="12"/>
        <v>Detail</v>
      </c>
      <c r="C183" t="s">
        <v>210</v>
      </c>
      <c r="D183" s="4">
        <v>0</v>
      </c>
      <c r="E183" s="4">
        <v>18098.4</v>
      </c>
      <c r="F183" t="s">
        <v>49</v>
      </c>
      <c r="G183" t="s">
        <v>120</v>
      </c>
      <c r="H183">
        <v>0</v>
      </c>
      <c r="I183">
        <v>0</v>
      </c>
      <c r="J183" t="s">
        <v>153</v>
      </c>
      <c r="K183" t="s">
        <v>208</v>
      </c>
      <c r="L183" t="str">
        <f t="shared" si="13"/>
        <v>Expenses from continuing operations</v>
      </c>
      <c r="M183" t="str">
        <f t="shared" si="14"/>
        <v>Other expenses</v>
      </c>
      <c r="N183" t="str">
        <f t="shared" si="15"/>
        <v>Other expenses</v>
      </c>
      <c r="O183" t="str">
        <f t="shared" si="16"/>
        <v>Other expenses</v>
      </c>
      <c r="P183" t="str">
        <f t="shared" si="17"/>
        <v>Services received from related entities</v>
      </c>
    </row>
    <row r="184" spans="2:16" s="5" customFormat="1" ht="15" customHeight="1">
      <c r="B184" t="str">
        <f t="shared" si="12"/>
        <v>Detail</v>
      </c>
      <c r="C184" t="s">
        <v>211</v>
      </c>
      <c r="D184" s="4">
        <v>552659.61</v>
      </c>
      <c r="E184" s="4">
        <v>322431</v>
      </c>
      <c r="F184" t="s">
        <v>49</v>
      </c>
      <c r="G184" t="s">
        <v>120</v>
      </c>
      <c r="H184">
        <v>0</v>
      </c>
      <c r="I184">
        <v>0</v>
      </c>
      <c r="J184" t="s">
        <v>153</v>
      </c>
      <c r="K184" t="s">
        <v>208</v>
      </c>
      <c r="L184" t="str">
        <f t="shared" si="13"/>
        <v>Expenses from continuing operations</v>
      </c>
      <c r="M184" t="str">
        <f t="shared" si="14"/>
        <v>Other expenses</v>
      </c>
      <c r="N184" t="str">
        <f t="shared" si="15"/>
        <v>Other expenses</v>
      </c>
      <c r="O184" t="str">
        <f t="shared" si="16"/>
        <v>Other expenses</v>
      </c>
      <c r="P184" t="str">
        <f t="shared" si="17"/>
        <v>Services received from related entities</v>
      </c>
    </row>
    <row r="185" spans="2:16" s="5" customFormat="1" ht="15" customHeight="1">
      <c r="B185" t="str">
        <f t="shared" si="12"/>
        <v>Detail</v>
      </c>
      <c r="C185" t="s">
        <v>212</v>
      </c>
      <c r="D185" s="4">
        <v>0</v>
      </c>
      <c r="E185" s="4">
        <v>272502.24</v>
      </c>
      <c r="F185" t="s">
        <v>49</v>
      </c>
      <c r="G185" t="s">
        <v>120</v>
      </c>
      <c r="H185">
        <v>0</v>
      </c>
      <c r="I185">
        <v>0</v>
      </c>
      <c r="J185" t="s">
        <v>153</v>
      </c>
      <c r="K185" t="s">
        <v>208</v>
      </c>
      <c r="L185" t="str">
        <f t="shared" si="13"/>
        <v>Expenses from continuing operations</v>
      </c>
      <c r="M185" t="str">
        <f t="shared" si="14"/>
        <v>Other expenses</v>
      </c>
      <c r="N185" t="str">
        <f t="shared" si="15"/>
        <v>Other expenses</v>
      </c>
      <c r="O185" t="str">
        <f t="shared" si="16"/>
        <v>Other expenses</v>
      </c>
      <c r="P185" t="str">
        <f t="shared" si="17"/>
        <v>Services received from related entities</v>
      </c>
    </row>
    <row r="186" spans="2:16" s="5" customFormat="1" ht="15" customHeight="1">
      <c r="B186" t="str">
        <f t="shared" si="12"/>
        <v>Detail</v>
      </c>
      <c r="C186" t="s">
        <v>304</v>
      </c>
      <c r="D186" s="4">
        <v>339.09</v>
      </c>
      <c r="E186" s="4">
        <v>680.67</v>
      </c>
      <c r="F186" t="s">
        <v>49</v>
      </c>
      <c r="G186" t="s">
        <v>120</v>
      </c>
      <c r="H186">
        <v>0</v>
      </c>
      <c r="I186">
        <v>0</v>
      </c>
      <c r="J186" t="s">
        <v>153</v>
      </c>
      <c r="K186" t="s">
        <v>104</v>
      </c>
      <c r="L186" t="str">
        <f t="shared" si="13"/>
        <v>Expenses from continuing operations</v>
      </c>
      <c r="M186" t="str">
        <f t="shared" si="14"/>
        <v>Other expenses</v>
      </c>
      <c r="N186" t="str">
        <f t="shared" si="15"/>
        <v>Other expenses</v>
      </c>
      <c r="O186" t="str">
        <f t="shared" si="16"/>
        <v>Other expenses</v>
      </c>
      <c r="P186" t="str">
        <f t="shared" si="17"/>
        <v>Other</v>
      </c>
    </row>
    <row r="187" spans="2:16" s="5" customFormat="1" ht="15" customHeight="1">
      <c r="B187" t="str">
        <f t="shared" si="12"/>
        <v>Detail</v>
      </c>
      <c r="C187" t="s">
        <v>716</v>
      </c>
      <c r="D187" s="4">
        <v>397.28</v>
      </c>
      <c r="E187" s="4">
        <v>0</v>
      </c>
      <c r="F187" t="s">
        <v>49</v>
      </c>
      <c r="G187" t="s">
        <v>120</v>
      </c>
      <c r="H187">
        <v>0</v>
      </c>
      <c r="I187">
        <v>0</v>
      </c>
      <c r="J187" t="s">
        <v>153</v>
      </c>
      <c r="K187" t="s">
        <v>104</v>
      </c>
      <c r="L187" t="str">
        <f t="shared" si="13"/>
        <v>Expenses from continuing operations</v>
      </c>
      <c r="M187" t="str">
        <f t="shared" si="14"/>
        <v>Other expenses</v>
      </c>
      <c r="N187" t="str">
        <f t="shared" si="15"/>
        <v>Other expenses</v>
      </c>
      <c r="O187" t="str">
        <f t="shared" si="16"/>
        <v>Other expenses</v>
      </c>
      <c r="P187" t="str">
        <f t="shared" si="17"/>
        <v>Other</v>
      </c>
    </row>
    <row r="188" spans="2:16" s="5" customFormat="1" ht="15" customHeight="1">
      <c r="B188" t="str">
        <f t="shared" si="12"/>
        <v>Detail</v>
      </c>
      <c r="C188" t="s">
        <v>213</v>
      </c>
      <c r="D188" s="4">
        <v>0</v>
      </c>
      <c r="E188" s="4">
        <v>0</v>
      </c>
      <c r="F188" t="s">
        <v>49</v>
      </c>
      <c r="G188" t="s">
        <v>120</v>
      </c>
      <c r="H188">
        <v>0</v>
      </c>
      <c r="I188">
        <v>0</v>
      </c>
      <c r="J188" t="s">
        <v>153</v>
      </c>
      <c r="K188" t="s">
        <v>104</v>
      </c>
      <c r="L188" t="str">
        <f t="shared" si="13"/>
        <v>Expenses from continuing operations</v>
      </c>
      <c r="M188" t="str">
        <f t="shared" si="14"/>
        <v>Other expenses</v>
      </c>
      <c r="N188" t="str">
        <f t="shared" si="15"/>
        <v>Other expenses</v>
      </c>
      <c r="O188" t="str">
        <f t="shared" si="16"/>
        <v>Other expenses</v>
      </c>
      <c r="P188" t="str">
        <f t="shared" si="17"/>
        <v>Other</v>
      </c>
    </row>
    <row r="189" spans="2:16" s="5" customFormat="1" ht="15" customHeight="1">
      <c r="B189" t="str">
        <f t="shared" si="12"/>
        <v>Detail</v>
      </c>
      <c r="C189" t="s">
        <v>214</v>
      </c>
      <c r="D189" s="4">
        <v>0</v>
      </c>
      <c r="E189" s="4">
        <v>0</v>
      </c>
      <c r="F189" t="s">
        <v>49</v>
      </c>
      <c r="G189" t="s">
        <v>120</v>
      </c>
      <c r="H189">
        <v>0</v>
      </c>
      <c r="I189">
        <v>0</v>
      </c>
      <c r="J189" t="s">
        <v>153</v>
      </c>
      <c r="K189" t="s">
        <v>104</v>
      </c>
      <c r="L189" t="str">
        <f t="shared" si="13"/>
        <v>Expenses from continuing operations</v>
      </c>
      <c r="M189" t="str">
        <f t="shared" si="14"/>
        <v>Other expenses</v>
      </c>
      <c r="N189" t="str">
        <f t="shared" si="15"/>
        <v>Other expenses</v>
      </c>
      <c r="O189" t="str">
        <f t="shared" si="16"/>
        <v>Other expenses</v>
      </c>
      <c r="P189" t="str">
        <f t="shared" si="17"/>
        <v>Other</v>
      </c>
    </row>
    <row r="190" spans="2:16" s="5" customFormat="1" ht="15" customHeight="1">
      <c r="B190" t="str">
        <f t="shared" si="12"/>
        <v>Detail</v>
      </c>
      <c r="C190" t="s">
        <v>717</v>
      </c>
      <c r="D190" s="4">
        <v>27200</v>
      </c>
      <c r="E190" s="4">
        <v>0</v>
      </c>
      <c r="F190" t="s">
        <v>49</v>
      </c>
      <c r="G190" t="s">
        <v>120</v>
      </c>
      <c r="H190">
        <v>0</v>
      </c>
      <c r="I190">
        <v>0</v>
      </c>
      <c r="J190" t="s">
        <v>153</v>
      </c>
      <c r="K190" t="s">
        <v>104</v>
      </c>
      <c r="L190" t="str">
        <f t="shared" si="13"/>
        <v>Expenses from continuing operations</v>
      </c>
      <c r="M190" t="str">
        <f t="shared" si="14"/>
        <v>Other expenses</v>
      </c>
      <c r="N190" t="str">
        <f t="shared" si="15"/>
        <v>Other expenses</v>
      </c>
      <c r="O190" t="str">
        <f t="shared" si="16"/>
        <v>Other expenses</v>
      </c>
      <c r="P190" t="str">
        <f t="shared" si="17"/>
        <v>Other</v>
      </c>
    </row>
    <row r="191" spans="2:16" s="5" customFormat="1" ht="15" customHeight="1">
      <c r="B191" t="str">
        <f t="shared" si="12"/>
        <v>Detail</v>
      </c>
      <c r="C191" t="s">
        <v>215</v>
      </c>
      <c r="D191" s="4">
        <v>410.65</v>
      </c>
      <c r="E191" s="4">
        <v>270.02</v>
      </c>
      <c r="F191" t="s">
        <v>49</v>
      </c>
      <c r="G191" t="s">
        <v>120</v>
      </c>
      <c r="H191">
        <v>0</v>
      </c>
      <c r="I191">
        <v>0</v>
      </c>
      <c r="J191" t="s">
        <v>153</v>
      </c>
      <c r="K191" t="s">
        <v>104</v>
      </c>
      <c r="L191" t="str">
        <f t="shared" si="13"/>
        <v>Expenses from continuing operations</v>
      </c>
      <c r="M191" t="str">
        <f t="shared" si="14"/>
        <v>Other expenses</v>
      </c>
      <c r="N191" t="str">
        <f t="shared" si="15"/>
        <v>Other expenses</v>
      </c>
      <c r="O191" t="str">
        <f t="shared" si="16"/>
        <v>Other expenses</v>
      </c>
      <c r="P191" t="str">
        <f t="shared" si="17"/>
        <v>Other</v>
      </c>
    </row>
    <row r="192" spans="2:16" s="5" customFormat="1" ht="15" customHeight="1">
      <c r="B192" t="str">
        <f t="shared" si="12"/>
        <v>Detail</v>
      </c>
      <c r="C192" t="s">
        <v>306</v>
      </c>
      <c r="D192" s="4">
        <v>430.69</v>
      </c>
      <c r="E192" s="4">
        <v>913.95</v>
      </c>
      <c r="F192" t="s">
        <v>49</v>
      </c>
      <c r="G192" t="s">
        <v>120</v>
      </c>
      <c r="H192">
        <v>0</v>
      </c>
      <c r="I192">
        <v>0</v>
      </c>
      <c r="J192" t="s">
        <v>153</v>
      </c>
      <c r="K192" t="s">
        <v>104</v>
      </c>
      <c r="L192" t="str">
        <f t="shared" si="13"/>
        <v>Expenses from continuing operations</v>
      </c>
      <c r="M192" t="str">
        <f t="shared" si="14"/>
        <v>Other expenses</v>
      </c>
      <c r="N192" t="str">
        <f t="shared" si="15"/>
        <v>Other expenses</v>
      </c>
      <c r="O192" t="str">
        <f t="shared" si="16"/>
        <v>Other expenses</v>
      </c>
      <c r="P192" t="str">
        <f t="shared" si="17"/>
        <v>Other</v>
      </c>
    </row>
    <row r="193" spans="2:16" s="5" customFormat="1" ht="15" customHeight="1">
      <c r="B193" t="str">
        <f t="shared" si="12"/>
        <v>Detail</v>
      </c>
      <c r="C193" t="s">
        <v>720</v>
      </c>
      <c r="D193" s="4">
        <v>0</v>
      </c>
      <c r="E193" s="4">
        <v>15</v>
      </c>
      <c r="F193" t="s">
        <v>49</v>
      </c>
      <c r="G193" t="s">
        <v>120</v>
      </c>
      <c r="H193">
        <v>0</v>
      </c>
      <c r="I193">
        <v>0</v>
      </c>
      <c r="J193" t="s">
        <v>153</v>
      </c>
      <c r="K193" t="s">
        <v>104</v>
      </c>
      <c r="L193" t="str">
        <f t="shared" si="13"/>
        <v>Expenses from continuing operations</v>
      </c>
      <c r="M193" t="str">
        <f t="shared" si="14"/>
        <v>Other expenses</v>
      </c>
      <c r="N193" t="str">
        <f t="shared" si="15"/>
        <v>Other expenses</v>
      </c>
      <c r="O193" t="str">
        <f t="shared" si="16"/>
        <v>Other expenses</v>
      </c>
      <c r="P193" t="str">
        <f t="shared" si="17"/>
        <v>Other</v>
      </c>
    </row>
    <row r="194" spans="2:16" s="5" customFormat="1" ht="15" customHeight="1">
      <c r="B194" t="str">
        <f t="shared" si="12"/>
        <v>Detail</v>
      </c>
      <c r="C194" t="s">
        <v>220</v>
      </c>
      <c r="D194" s="4">
        <v>4146.83</v>
      </c>
      <c r="E194" s="4">
        <v>156.36</v>
      </c>
      <c r="F194" t="s">
        <v>49</v>
      </c>
      <c r="G194" t="s">
        <v>120</v>
      </c>
      <c r="H194">
        <v>0</v>
      </c>
      <c r="I194">
        <v>0</v>
      </c>
      <c r="J194" t="s">
        <v>153</v>
      </c>
      <c r="K194" t="s">
        <v>104</v>
      </c>
      <c r="L194" t="str">
        <f t="shared" si="13"/>
        <v>Expenses from continuing operations</v>
      </c>
      <c r="M194" t="str">
        <f t="shared" si="14"/>
        <v>Other expenses</v>
      </c>
      <c r="N194" t="str">
        <f t="shared" si="15"/>
        <v>Other expenses</v>
      </c>
      <c r="O194" t="str">
        <f t="shared" si="16"/>
        <v>Other expenses</v>
      </c>
      <c r="P194" t="str">
        <f t="shared" si="17"/>
        <v>Other</v>
      </c>
    </row>
    <row r="195" spans="2:16" s="5" customFormat="1" ht="15" customHeight="1">
      <c r="B195" t="str">
        <f t="shared" si="12"/>
        <v>Detail</v>
      </c>
      <c r="C195" t="s">
        <v>221</v>
      </c>
      <c r="D195" s="4">
        <v>0</v>
      </c>
      <c r="E195" s="4">
        <v>16.52</v>
      </c>
      <c r="F195" t="s">
        <v>49</v>
      </c>
      <c r="G195" t="s">
        <v>120</v>
      </c>
      <c r="H195">
        <v>0</v>
      </c>
      <c r="I195">
        <v>0</v>
      </c>
      <c r="J195" t="s">
        <v>153</v>
      </c>
      <c r="K195" t="s">
        <v>104</v>
      </c>
      <c r="L195" t="str">
        <f t="shared" si="13"/>
        <v>Expenses from continuing operations</v>
      </c>
      <c r="M195" t="str">
        <f t="shared" si="14"/>
        <v>Other expenses</v>
      </c>
      <c r="N195" t="str">
        <f t="shared" si="15"/>
        <v>Other expenses</v>
      </c>
      <c r="O195" t="str">
        <f t="shared" si="16"/>
        <v>Other expenses</v>
      </c>
      <c r="P195" t="str">
        <f t="shared" si="17"/>
        <v>Other</v>
      </c>
    </row>
    <row r="196" spans="2:16" s="5" customFormat="1" ht="15" customHeight="1">
      <c r="B196" t="str">
        <f t="shared" si="12"/>
        <v>Detail</v>
      </c>
      <c r="C196" t="s">
        <v>222</v>
      </c>
      <c r="D196" s="4">
        <v>14162.92</v>
      </c>
      <c r="E196" s="4">
        <v>-8948.61</v>
      </c>
      <c r="F196" t="s">
        <v>49</v>
      </c>
      <c r="G196" t="s">
        <v>120</v>
      </c>
      <c r="H196">
        <v>0</v>
      </c>
      <c r="I196">
        <v>0</v>
      </c>
      <c r="J196" t="s">
        <v>153</v>
      </c>
      <c r="K196" t="s">
        <v>104</v>
      </c>
      <c r="L196" t="str">
        <f t="shared" si="13"/>
        <v>Expenses from continuing operations</v>
      </c>
      <c r="M196" t="str">
        <f t="shared" si="14"/>
        <v>Other expenses</v>
      </c>
      <c r="N196" t="str">
        <f t="shared" si="15"/>
        <v>Other expenses</v>
      </c>
      <c r="O196" t="str">
        <f t="shared" si="16"/>
        <v>Other expenses</v>
      </c>
      <c r="P196" t="str">
        <f t="shared" si="17"/>
        <v>Other</v>
      </c>
    </row>
    <row r="197" spans="2:16" s="5" customFormat="1" ht="15" customHeight="1">
      <c r="B197" t="str">
        <f t="shared" si="12"/>
        <v>Detail</v>
      </c>
      <c r="C197" t="s">
        <v>223</v>
      </c>
      <c r="D197" s="4">
        <v>163.59</v>
      </c>
      <c r="E197" s="4">
        <v>0</v>
      </c>
      <c r="F197" t="s">
        <v>49</v>
      </c>
      <c r="G197" t="s">
        <v>120</v>
      </c>
      <c r="H197">
        <v>0</v>
      </c>
      <c r="I197">
        <v>0</v>
      </c>
      <c r="J197" t="s">
        <v>153</v>
      </c>
      <c r="K197" t="s">
        <v>104</v>
      </c>
      <c r="L197" t="str">
        <f t="shared" si="13"/>
        <v>Expenses from continuing operations</v>
      </c>
      <c r="M197" t="str">
        <f t="shared" si="14"/>
        <v>Other expenses</v>
      </c>
      <c r="N197" t="str">
        <f t="shared" si="15"/>
        <v>Other expenses</v>
      </c>
      <c r="O197" t="str">
        <f t="shared" si="16"/>
        <v>Other expenses</v>
      </c>
      <c r="P197" t="str">
        <f t="shared" si="17"/>
        <v>Other</v>
      </c>
    </row>
    <row r="198" spans="2:16" s="5" customFormat="1" ht="15" customHeight="1">
      <c r="B198" t="str">
        <f t="shared" si="12"/>
        <v>Detail</v>
      </c>
      <c r="C198" t="s">
        <v>724</v>
      </c>
      <c r="D198" s="4">
        <v>0</v>
      </c>
      <c r="E198" s="4">
        <v>1281.6</v>
      </c>
      <c r="F198" t="s">
        <v>49</v>
      </c>
      <c r="G198" t="s">
        <v>120</v>
      </c>
      <c r="H198">
        <v>0</v>
      </c>
      <c r="I198">
        <v>0</v>
      </c>
      <c r="J198" t="s">
        <v>153</v>
      </c>
      <c r="K198" t="s">
        <v>104</v>
      </c>
      <c r="L198" t="str">
        <f t="shared" si="13"/>
        <v>Expenses from continuing operations</v>
      </c>
      <c r="M198" t="str">
        <f t="shared" si="14"/>
        <v>Other expenses</v>
      </c>
      <c r="N198" t="str">
        <f t="shared" si="15"/>
        <v>Other expenses</v>
      </c>
      <c r="O198" t="str">
        <f t="shared" si="16"/>
        <v>Other expenses</v>
      </c>
      <c r="P198" t="str">
        <f t="shared" si="17"/>
        <v>Other</v>
      </c>
    </row>
    <row r="199" spans="2:16" s="5" customFormat="1" ht="15" customHeight="1">
      <c r="B199" t="str">
        <f t="shared" si="12"/>
        <v>Detail</v>
      </c>
      <c r="C199" t="s">
        <v>227</v>
      </c>
      <c r="D199" s="4">
        <v>6014.9</v>
      </c>
      <c r="E199" s="4">
        <v>33567.53</v>
      </c>
      <c r="F199" t="s">
        <v>49</v>
      </c>
      <c r="G199" t="s">
        <v>120</v>
      </c>
      <c r="H199" t="s">
        <v>153</v>
      </c>
      <c r="I199">
        <v>0</v>
      </c>
      <c r="J199">
        <v>0</v>
      </c>
      <c r="K199" t="s">
        <v>224</v>
      </c>
      <c r="L199" t="str">
        <f t="shared" si="13"/>
        <v>Expenses from continuing operations</v>
      </c>
      <c r="M199" t="str">
        <f t="shared" si="14"/>
        <v>Other expenses</v>
      </c>
      <c r="N199" t="str">
        <f t="shared" si="15"/>
        <v>Asset Transfer Accounts</v>
      </c>
      <c r="O199" t="str">
        <f t="shared" si="16"/>
        <v>Asset Transfer Accounts</v>
      </c>
      <c r="P199" t="str">
        <f t="shared" si="17"/>
        <v>Asset Transfer Accounts</v>
      </c>
    </row>
    <row r="200" spans="2:16" s="5" customFormat="1" ht="15" customHeight="1">
      <c r="B200" t="str">
        <f t="shared" si="12"/>
        <v>Detail</v>
      </c>
      <c r="C200" t="s">
        <v>228</v>
      </c>
      <c r="D200" s="4">
        <v>-6014.9</v>
      </c>
      <c r="E200" s="4">
        <v>-33567.53</v>
      </c>
      <c r="F200" t="s">
        <v>49</v>
      </c>
      <c r="G200" t="s">
        <v>120</v>
      </c>
      <c r="H200" t="s">
        <v>153</v>
      </c>
      <c r="I200">
        <v>0</v>
      </c>
      <c r="J200">
        <v>0</v>
      </c>
      <c r="K200" t="s">
        <v>224</v>
      </c>
      <c r="L200" t="str">
        <f t="shared" si="13"/>
        <v>Expenses from continuing operations</v>
      </c>
      <c r="M200" t="str">
        <f t="shared" si="14"/>
        <v>Other expenses</v>
      </c>
      <c r="N200" t="str">
        <f t="shared" si="15"/>
        <v>Asset Transfer Accounts</v>
      </c>
      <c r="O200" t="str">
        <f t="shared" si="16"/>
        <v>Asset Transfer Accounts</v>
      </c>
      <c r="P200" t="str">
        <f t="shared" si="17"/>
        <v>Asset Transfer Accounts</v>
      </c>
    </row>
    <row r="201" spans="2:16" s="5" customFormat="1" ht="15" customHeight="1">
      <c r="B201" t="str">
        <f t="shared" si="12"/>
        <v>Detail</v>
      </c>
      <c r="C201" t="s">
        <v>742</v>
      </c>
      <c r="D201" s="4">
        <v>3317469.15</v>
      </c>
      <c r="E201" s="4">
        <v>2301100.91</v>
      </c>
      <c r="F201" t="s">
        <v>44</v>
      </c>
      <c r="G201">
        <v>0</v>
      </c>
      <c r="H201">
        <v>0</v>
      </c>
      <c r="I201">
        <v>0</v>
      </c>
      <c r="J201">
        <v>0</v>
      </c>
      <c r="K201" t="s">
        <v>308</v>
      </c>
      <c r="L201" t="str">
        <f t="shared" si="13"/>
        <v>Not Applicable</v>
      </c>
      <c r="M201" t="str">
        <f t="shared" si="14"/>
        <v>Not Applicable</v>
      </c>
      <c r="N201" t="str">
        <f t="shared" si="15"/>
        <v>Not Applicable</v>
      </c>
      <c r="O201" t="str">
        <f t="shared" si="16"/>
        <v>Not Applicable</v>
      </c>
      <c r="P201" t="str">
        <f t="shared" si="17"/>
        <v>Not Applicable</v>
      </c>
    </row>
    <row r="202" spans="2:16" s="5" customFormat="1" ht="15" customHeight="1">
      <c r="B202"/>
      <c r="C202"/>
      <c r="D202"/>
      <c r="E202"/>
      <c r="F202"/>
      <c r="G202"/>
      <c r="H202"/>
      <c r="I202"/>
      <c r="J202"/>
      <c r="K202"/>
      <c r="L202"/>
      <c r="M202"/>
      <c r="N202"/>
      <c r="O202"/>
      <c r="P202"/>
    </row>
    <row r="203" spans="2:16" s="5" customFormat="1" ht="15" customHeight="1">
      <c r="B203"/>
      <c r="C203"/>
      <c r="D203"/>
      <c r="E203"/>
      <c r="F203"/>
      <c r="G203"/>
      <c r="H203"/>
      <c r="I203"/>
      <c r="J203"/>
      <c r="K203"/>
      <c r="L203"/>
      <c r="M203"/>
      <c r="N203"/>
      <c r="O203"/>
      <c r="P203"/>
    </row>
    <row r="204" spans="2:16" s="5" customFormat="1" ht="15" customHeight="1">
      <c r="B204"/>
      <c r="C204"/>
      <c r="D204"/>
      <c r="E204"/>
      <c r="F204"/>
      <c r="G204"/>
      <c r="H204"/>
      <c r="I204"/>
      <c r="J204"/>
      <c r="K204"/>
      <c r="L204"/>
      <c r="M204"/>
      <c r="N204"/>
      <c r="O204"/>
      <c r="P204"/>
    </row>
    <row r="205" spans="2:16" s="5" customFormat="1" ht="15" customHeight="1">
      <c r="B205"/>
      <c r="C205"/>
      <c r="D205"/>
      <c r="E205"/>
      <c r="F205"/>
      <c r="G205"/>
      <c r="H205"/>
      <c r="I205"/>
      <c r="J205"/>
      <c r="K205"/>
      <c r="L205"/>
      <c r="M205"/>
      <c r="N205"/>
      <c r="O205"/>
      <c r="P205"/>
    </row>
    <row r="206" spans="2:16" s="5" customFormat="1" ht="15" customHeight="1">
      <c r="B206"/>
      <c r="C206"/>
      <c r="D206"/>
      <c r="E206"/>
      <c r="F206"/>
      <c r="G206"/>
      <c r="H206"/>
      <c r="I206"/>
      <c r="J206"/>
      <c r="K206"/>
      <c r="L206"/>
      <c r="M206"/>
      <c r="N206"/>
      <c r="O206"/>
      <c r="P206"/>
    </row>
    <row r="207" spans="2:16" s="5" customFormat="1" ht="15" customHeight="1">
      <c r="B207"/>
      <c r="C207"/>
      <c r="D207"/>
      <c r="E207"/>
      <c r="F207"/>
      <c r="G207"/>
      <c r="H207"/>
      <c r="I207"/>
      <c r="J207"/>
      <c r="K207"/>
      <c r="L207"/>
      <c r="M207"/>
      <c r="N207"/>
      <c r="O207"/>
      <c r="P207"/>
    </row>
    <row r="208" spans="2:16" s="5" customFormat="1" ht="15" customHeight="1">
      <c r="B208"/>
      <c r="C208"/>
      <c r="D208"/>
      <c r="E208"/>
      <c r="F208"/>
      <c r="G208"/>
      <c r="H208"/>
      <c r="I208"/>
      <c r="J208"/>
      <c r="K208"/>
      <c r="L208"/>
      <c r="M208"/>
      <c r="N208"/>
      <c r="O208"/>
      <c r="P208"/>
    </row>
    <row r="209" spans="2:16" s="5" customFormat="1" ht="15" customHeight="1">
      <c r="B209"/>
      <c r="C209"/>
      <c r="D209"/>
      <c r="E209"/>
      <c r="F209"/>
      <c r="G209"/>
      <c r="H209"/>
      <c r="I209"/>
      <c r="J209"/>
      <c r="K209"/>
      <c r="L209"/>
      <c r="M209"/>
      <c r="N209"/>
      <c r="O209"/>
      <c r="P209"/>
    </row>
    <row r="210" spans="2:16" s="5" customFormat="1" ht="15" customHeight="1">
      <c r="B210"/>
      <c r="C210"/>
      <c r="D210"/>
      <c r="E210"/>
      <c r="F210"/>
      <c r="G210"/>
      <c r="H210"/>
      <c r="I210"/>
      <c r="J210"/>
      <c r="K210"/>
      <c r="L210"/>
      <c r="M210"/>
      <c r="N210"/>
      <c r="O210"/>
      <c r="P210"/>
    </row>
    <row r="211" spans="2:16" s="5" customFormat="1" ht="15" customHeight="1">
      <c r="B211"/>
      <c r="C211"/>
      <c r="D211"/>
      <c r="E211"/>
      <c r="F211"/>
      <c r="G211"/>
      <c r="H211"/>
      <c r="I211"/>
      <c r="J211"/>
      <c r="K211"/>
      <c r="L211"/>
      <c r="M211"/>
      <c r="N211"/>
      <c r="O211"/>
      <c r="P211"/>
    </row>
    <row r="212" spans="2:16" s="5" customFormat="1" ht="15" customHeight="1">
      <c r="B212"/>
      <c r="C212"/>
      <c r="D212"/>
      <c r="E212"/>
      <c r="F212"/>
      <c r="G212"/>
      <c r="H212"/>
      <c r="I212"/>
      <c r="J212"/>
      <c r="K212"/>
      <c r="L212"/>
      <c r="M212"/>
      <c r="N212"/>
      <c r="O212"/>
      <c r="P212"/>
    </row>
    <row r="213" spans="2:16" s="5" customFormat="1" ht="15" customHeight="1">
      <c r="B213"/>
      <c r="C213"/>
      <c r="D213"/>
      <c r="E213"/>
      <c r="F213"/>
      <c r="G213"/>
      <c r="H213"/>
      <c r="I213"/>
      <c r="J213"/>
      <c r="K213"/>
      <c r="L213"/>
      <c r="M213"/>
      <c r="N213"/>
      <c r="O213"/>
      <c r="P213"/>
    </row>
    <row r="214" spans="2:16" s="5" customFormat="1" ht="15" customHeight="1">
      <c r="B214"/>
      <c r="C214"/>
      <c r="D214"/>
      <c r="E214"/>
      <c r="F214"/>
      <c r="G214"/>
      <c r="H214"/>
      <c r="I214"/>
      <c r="J214"/>
      <c r="K214"/>
      <c r="L214"/>
      <c r="M214"/>
      <c r="N214"/>
      <c r="O214"/>
      <c r="P214"/>
    </row>
    <row r="215" spans="2:16" s="5" customFormat="1" ht="15" customHeight="1">
      <c r="B215"/>
      <c r="C215"/>
      <c r="D215"/>
      <c r="E215"/>
      <c r="F215"/>
      <c r="G215"/>
      <c r="H215"/>
      <c r="I215"/>
      <c r="J215"/>
      <c r="K215"/>
      <c r="L215"/>
      <c r="M215"/>
      <c r="N215"/>
      <c r="O215"/>
      <c r="P215"/>
    </row>
    <row r="216" spans="2:16" s="5" customFormat="1" ht="15" customHeight="1">
      <c r="B216"/>
      <c r="C216"/>
      <c r="D216"/>
      <c r="E216"/>
      <c r="F216"/>
      <c r="G216"/>
      <c r="H216"/>
      <c r="I216"/>
      <c r="J216"/>
      <c r="K216"/>
      <c r="L216"/>
      <c r="M216"/>
      <c r="N216"/>
      <c r="O216"/>
      <c r="P216"/>
    </row>
    <row r="217" spans="2:16" s="5" customFormat="1" ht="15" customHeight="1">
      <c r="B217"/>
      <c r="C217"/>
      <c r="D217"/>
      <c r="E217"/>
      <c r="F217"/>
      <c r="G217"/>
      <c r="H217"/>
      <c r="I217"/>
      <c r="J217"/>
      <c r="K217"/>
      <c r="L217"/>
      <c r="M217"/>
      <c r="N217"/>
      <c r="O217"/>
      <c r="P217"/>
    </row>
    <row r="218" spans="2:16" s="5" customFormat="1" ht="15" customHeight="1">
      <c r="B218"/>
      <c r="C218"/>
      <c r="D218"/>
      <c r="E218"/>
      <c r="F218"/>
      <c r="G218"/>
      <c r="H218"/>
      <c r="I218"/>
      <c r="J218"/>
      <c r="K218"/>
      <c r="L218"/>
      <c r="M218"/>
      <c r="N218"/>
      <c r="O218"/>
      <c r="P218"/>
    </row>
    <row r="219" spans="2:16" s="5" customFormat="1" ht="15" customHeight="1">
      <c r="B219"/>
      <c r="C219"/>
      <c r="D219"/>
      <c r="E219"/>
      <c r="F219"/>
      <c r="G219"/>
      <c r="H219"/>
      <c r="I219"/>
      <c r="J219"/>
      <c r="K219"/>
      <c r="L219"/>
      <c r="M219"/>
      <c r="N219"/>
      <c r="O219"/>
      <c r="P219"/>
    </row>
    <row r="220" spans="2:16" s="5" customFormat="1" ht="15" customHeight="1">
      <c r="B220"/>
      <c r="C220"/>
      <c r="D220"/>
      <c r="E220"/>
      <c r="F220"/>
      <c r="G220"/>
      <c r="H220"/>
      <c r="I220"/>
      <c r="J220"/>
      <c r="K220"/>
      <c r="L220"/>
      <c r="M220"/>
      <c r="N220"/>
      <c r="O220"/>
      <c r="P220"/>
    </row>
    <row r="221" spans="2:16" s="5" customFormat="1" ht="15" customHeight="1">
      <c r="B221"/>
      <c r="C221"/>
      <c r="D221"/>
      <c r="E221"/>
      <c r="F221"/>
      <c r="G221"/>
      <c r="H221"/>
      <c r="I221"/>
      <c r="J221"/>
      <c r="K221"/>
      <c r="L221"/>
      <c r="M221"/>
      <c r="N221"/>
      <c r="O221"/>
      <c r="P221"/>
    </row>
    <row r="222" spans="2:16" s="5" customFormat="1" ht="15" customHeight="1">
      <c r="B222"/>
      <c r="C222"/>
      <c r="D222"/>
      <c r="E222"/>
      <c r="F222"/>
      <c r="G222"/>
      <c r="H222"/>
      <c r="I222"/>
      <c r="J222"/>
      <c r="K222"/>
      <c r="L222"/>
      <c r="M222"/>
      <c r="N222"/>
      <c r="O222"/>
      <c r="P222"/>
    </row>
    <row r="223" spans="2:16" s="5" customFormat="1" ht="15" customHeight="1">
      <c r="B223"/>
      <c r="C223"/>
      <c r="D223"/>
      <c r="E223"/>
      <c r="F223"/>
      <c r="G223"/>
      <c r="H223"/>
      <c r="I223"/>
      <c r="J223"/>
      <c r="K223"/>
      <c r="L223"/>
      <c r="M223"/>
      <c r="N223"/>
      <c r="O223"/>
      <c r="P223"/>
    </row>
    <row r="224" spans="2:16" s="5" customFormat="1" ht="15" customHeight="1">
      <c r="B224"/>
      <c r="C224"/>
      <c r="D224"/>
      <c r="E224"/>
      <c r="F224"/>
      <c r="G224"/>
      <c r="H224"/>
      <c r="I224"/>
      <c r="J224"/>
      <c r="K224"/>
      <c r="L224"/>
      <c r="M224"/>
      <c r="N224"/>
      <c r="O224"/>
      <c r="P224"/>
    </row>
    <row r="225" spans="2:16" s="5" customFormat="1" ht="15" customHeight="1">
      <c r="B225"/>
      <c r="C225"/>
      <c r="D225"/>
      <c r="E225"/>
      <c r="F225"/>
      <c r="G225"/>
      <c r="H225"/>
      <c r="I225"/>
      <c r="J225"/>
      <c r="K225"/>
      <c r="L225"/>
      <c r="M225"/>
      <c r="N225"/>
      <c r="O225"/>
      <c r="P225"/>
    </row>
    <row r="226" spans="2:16" s="5" customFormat="1" ht="15" customHeight="1">
      <c r="B226"/>
      <c r="C226"/>
      <c r="D226"/>
      <c r="E226"/>
      <c r="F226"/>
      <c r="G226"/>
      <c r="H226"/>
      <c r="I226"/>
      <c r="J226"/>
      <c r="K226"/>
      <c r="L226"/>
      <c r="M226"/>
      <c r="N226"/>
      <c r="O226"/>
      <c r="P226"/>
    </row>
    <row r="227" spans="2:16" s="5" customFormat="1" ht="15" customHeight="1">
      <c r="B227"/>
      <c r="C227"/>
      <c r="D227"/>
      <c r="E227"/>
      <c r="F227"/>
      <c r="G227"/>
      <c r="H227"/>
      <c r="I227"/>
      <c r="J227"/>
      <c r="K227"/>
      <c r="L227"/>
      <c r="M227"/>
      <c r="N227"/>
      <c r="O227"/>
      <c r="P227"/>
    </row>
    <row r="228" spans="2:16" s="5" customFormat="1" ht="15" customHeight="1">
      <c r="B228"/>
      <c r="C228"/>
      <c r="D228"/>
      <c r="E228"/>
      <c r="F228"/>
      <c r="G228"/>
      <c r="H228"/>
      <c r="I228"/>
      <c r="J228"/>
      <c r="K228"/>
      <c r="L228"/>
      <c r="M228"/>
      <c r="N228"/>
      <c r="O228"/>
      <c r="P228"/>
    </row>
    <row r="229" spans="2:16" s="5" customFormat="1" ht="15" customHeight="1">
      <c r="B229"/>
      <c r="C229"/>
      <c r="D229"/>
      <c r="E229"/>
      <c r="F229"/>
      <c r="G229"/>
      <c r="H229"/>
      <c r="I229"/>
      <c r="J229"/>
      <c r="K229"/>
      <c r="L229"/>
      <c r="M229"/>
      <c r="N229"/>
      <c r="O229"/>
      <c r="P229"/>
    </row>
    <row r="230" spans="2:16" s="5" customFormat="1" ht="15" customHeight="1">
      <c r="B230"/>
      <c r="C230"/>
      <c r="D230"/>
      <c r="E230"/>
      <c r="F230"/>
      <c r="G230"/>
      <c r="H230"/>
      <c r="I230"/>
      <c r="J230"/>
      <c r="K230"/>
      <c r="L230"/>
      <c r="M230"/>
      <c r="N230"/>
      <c r="O230"/>
      <c r="P230"/>
    </row>
    <row r="231" spans="2:16" s="5" customFormat="1" ht="15" customHeight="1">
      <c r="B231"/>
      <c r="C231"/>
      <c r="D231"/>
      <c r="E231"/>
      <c r="F231"/>
      <c r="G231"/>
      <c r="H231"/>
      <c r="I231"/>
      <c r="J231"/>
      <c r="K231"/>
      <c r="L231"/>
      <c r="M231"/>
      <c r="N231"/>
      <c r="O231"/>
      <c r="P231"/>
    </row>
    <row r="232" spans="2:16" s="5" customFormat="1" ht="15" customHeight="1">
      <c r="B232"/>
      <c r="C232"/>
      <c r="D232"/>
      <c r="E232"/>
      <c r="F232"/>
      <c r="G232"/>
      <c r="H232"/>
      <c r="I232"/>
      <c r="J232"/>
      <c r="K232"/>
      <c r="L232"/>
      <c r="M232"/>
      <c r="N232"/>
      <c r="O232"/>
      <c r="P232"/>
    </row>
    <row r="233" spans="2:16" s="5" customFormat="1" ht="15" customHeight="1">
      <c r="B233"/>
      <c r="C233"/>
      <c r="D233"/>
      <c r="E233"/>
      <c r="F233"/>
      <c r="G233"/>
      <c r="H233"/>
      <c r="I233"/>
      <c r="J233"/>
      <c r="K233"/>
      <c r="L233"/>
      <c r="M233"/>
      <c r="N233"/>
      <c r="O233"/>
      <c r="P233"/>
    </row>
    <row r="234" spans="2:16" s="5" customFormat="1" ht="15" customHeight="1">
      <c r="B234"/>
      <c r="C234"/>
      <c r="D234"/>
      <c r="E234"/>
      <c r="F234"/>
      <c r="G234"/>
      <c r="H234"/>
      <c r="I234"/>
      <c r="J234"/>
      <c r="K234"/>
      <c r="L234"/>
      <c r="M234"/>
      <c r="N234"/>
      <c r="O234"/>
      <c r="P234"/>
    </row>
    <row r="235" spans="2:16" s="5" customFormat="1" ht="15" customHeight="1">
      <c r="B235"/>
      <c r="C235"/>
      <c r="D235"/>
      <c r="E235"/>
      <c r="F235"/>
      <c r="G235"/>
      <c r="H235"/>
      <c r="I235"/>
      <c r="J235"/>
      <c r="K235"/>
      <c r="L235"/>
      <c r="M235"/>
      <c r="N235"/>
      <c r="O235"/>
      <c r="P235"/>
    </row>
    <row r="236" spans="2:16" s="5" customFormat="1" ht="15" customHeight="1">
      <c r="B236"/>
      <c r="C236"/>
      <c r="D236"/>
      <c r="E236"/>
      <c r="F236"/>
      <c r="G236"/>
      <c r="H236"/>
      <c r="I236"/>
      <c r="J236"/>
      <c r="K236"/>
      <c r="L236"/>
      <c r="M236"/>
      <c r="N236"/>
      <c r="O236"/>
      <c r="P236"/>
    </row>
    <row r="237" spans="2:16" s="5" customFormat="1" ht="15" customHeight="1">
      <c r="B237"/>
      <c r="C237"/>
      <c r="D237"/>
      <c r="E237"/>
      <c r="F237"/>
      <c r="G237"/>
      <c r="H237"/>
      <c r="I237"/>
      <c r="J237"/>
      <c r="K237"/>
      <c r="L237"/>
      <c r="M237"/>
      <c r="N237"/>
      <c r="O237"/>
      <c r="P237"/>
    </row>
    <row r="238" spans="2:16" s="5" customFormat="1" ht="15" customHeight="1">
      <c r="B238"/>
      <c r="C238"/>
      <c r="D238"/>
      <c r="E238"/>
      <c r="F238"/>
      <c r="G238"/>
      <c r="H238"/>
      <c r="I238"/>
      <c r="J238"/>
      <c r="K238"/>
      <c r="L238"/>
      <c r="M238"/>
      <c r="N238"/>
      <c r="O238"/>
      <c r="P238"/>
    </row>
    <row r="239" spans="2:16" s="5" customFormat="1" ht="15" customHeight="1">
      <c r="B239"/>
      <c r="C239"/>
      <c r="D239"/>
      <c r="E239"/>
      <c r="F239"/>
      <c r="G239"/>
      <c r="H239"/>
      <c r="I239"/>
      <c r="J239"/>
      <c r="K239"/>
      <c r="L239"/>
      <c r="M239"/>
      <c r="N239"/>
      <c r="O239"/>
      <c r="P239"/>
    </row>
    <row r="240" spans="2:16" s="5" customFormat="1" ht="15" customHeight="1">
      <c r="B240"/>
      <c r="C240"/>
      <c r="D240"/>
      <c r="E240"/>
      <c r="F240"/>
      <c r="G240"/>
      <c r="H240"/>
      <c r="I240"/>
      <c r="J240"/>
      <c r="K240"/>
      <c r="L240"/>
      <c r="M240"/>
      <c r="N240"/>
      <c r="O240"/>
      <c r="P240"/>
    </row>
    <row r="241" spans="2:16" s="5" customFormat="1" ht="15" customHeight="1">
      <c r="B241"/>
      <c r="C241"/>
      <c r="D241"/>
      <c r="E241"/>
      <c r="F241"/>
      <c r="G241"/>
      <c r="H241"/>
      <c r="I241"/>
      <c r="J241"/>
      <c r="K241"/>
      <c r="L241"/>
      <c r="M241"/>
      <c r="N241"/>
      <c r="O241"/>
      <c r="P241"/>
    </row>
    <row r="242" spans="2:16" s="5" customFormat="1" ht="15" customHeight="1">
      <c r="B242"/>
      <c r="C242"/>
      <c r="D242"/>
      <c r="E242"/>
      <c r="F242"/>
      <c r="G242"/>
      <c r="H242"/>
      <c r="I242"/>
      <c r="J242"/>
      <c r="K242"/>
      <c r="L242"/>
      <c r="M242"/>
      <c r="N242"/>
      <c r="O242"/>
      <c r="P242"/>
    </row>
    <row r="243" spans="2:16" s="5" customFormat="1" ht="15" customHeight="1">
      <c r="B243"/>
      <c r="C243"/>
      <c r="D243"/>
      <c r="E243"/>
      <c r="F243"/>
      <c r="G243"/>
      <c r="H243"/>
      <c r="I243"/>
      <c r="J243"/>
      <c r="K243"/>
      <c r="L243"/>
      <c r="M243"/>
      <c r="N243"/>
      <c r="O243"/>
      <c r="P243"/>
    </row>
    <row r="244" spans="2:16" s="5" customFormat="1" ht="15" customHeight="1">
      <c r="B244"/>
      <c r="C244"/>
      <c r="D244"/>
      <c r="E244"/>
      <c r="F244"/>
      <c r="G244"/>
      <c r="H244"/>
      <c r="I244"/>
      <c r="J244"/>
      <c r="K244"/>
      <c r="L244"/>
      <c r="M244"/>
      <c r="N244"/>
      <c r="O244"/>
      <c r="P244"/>
    </row>
    <row r="245" spans="2:16" s="5" customFormat="1" ht="15" customHeight="1">
      <c r="B245"/>
      <c r="C245"/>
      <c r="D245"/>
      <c r="E245"/>
      <c r="F245"/>
      <c r="G245"/>
      <c r="H245"/>
      <c r="I245"/>
      <c r="J245"/>
      <c r="K245"/>
      <c r="L245"/>
      <c r="M245"/>
      <c r="N245"/>
      <c r="O245"/>
      <c r="P245"/>
    </row>
    <row r="246" spans="2:16" s="5" customFormat="1" ht="15" customHeight="1">
      <c r="B246"/>
      <c r="C246"/>
      <c r="D246"/>
      <c r="E246"/>
      <c r="F246"/>
      <c r="G246"/>
      <c r="H246"/>
      <c r="I246"/>
      <c r="J246"/>
      <c r="K246"/>
      <c r="L246"/>
      <c r="M246"/>
      <c r="N246"/>
      <c r="O246"/>
      <c r="P246"/>
    </row>
    <row r="247" spans="2:16" s="5" customFormat="1" ht="15" customHeight="1">
      <c r="B247"/>
      <c r="C247"/>
      <c r="D247"/>
      <c r="E247"/>
      <c r="F247"/>
      <c r="G247"/>
      <c r="H247"/>
      <c r="I247"/>
      <c r="J247"/>
      <c r="K247"/>
      <c r="L247"/>
      <c r="M247"/>
      <c r="N247"/>
      <c r="O247"/>
      <c r="P247"/>
    </row>
    <row r="248" spans="2:16" s="5" customFormat="1" ht="15" customHeight="1">
      <c r="B248"/>
      <c r="C248"/>
      <c r="D248"/>
      <c r="E248"/>
      <c r="F248"/>
      <c r="G248"/>
      <c r="H248"/>
      <c r="I248"/>
      <c r="J248"/>
      <c r="K248"/>
      <c r="L248"/>
      <c r="M248"/>
      <c r="N248"/>
      <c r="O248"/>
      <c r="P248"/>
    </row>
    <row r="249" spans="2:16" s="5" customFormat="1" ht="15" customHeight="1">
      <c r="B249"/>
      <c r="C249"/>
      <c r="D249"/>
      <c r="E249"/>
      <c r="F249"/>
      <c r="G249"/>
      <c r="H249"/>
      <c r="I249"/>
      <c r="J249"/>
      <c r="K249"/>
      <c r="L249"/>
      <c r="M249"/>
      <c r="N249"/>
      <c r="O249"/>
      <c r="P249"/>
    </row>
    <row r="250" spans="2:16" s="5" customFormat="1" ht="15" customHeight="1">
      <c r="B250"/>
      <c r="C250"/>
      <c r="D250"/>
      <c r="E250"/>
      <c r="F250"/>
      <c r="G250"/>
      <c r="H250"/>
      <c r="I250"/>
      <c r="J250"/>
      <c r="K250"/>
      <c r="L250"/>
      <c r="M250"/>
      <c r="N250"/>
      <c r="O250"/>
      <c r="P250"/>
    </row>
    <row r="251" spans="2:16" s="5" customFormat="1" ht="15" customHeight="1">
      <c r="B251"/>
      <c r="C251"/>
      <c r="D251"/>
      <c r="E251"/>
      <c r="F251"/>
      <c r="G251"/>
      <c r="H251"/>
      <c r="I251"/>
      <c r="J251"/>
      <c r="K251"/>
      <c r="L251"/>
      <c r="M251"/>
      <c r="N251"/>
      <c r="O251"/>
      <c r="P251"/>
    </row>
    <row r="252" spans="2:16" s="5" customFormat="1" ht="15" customHeight="1">
      <c r="B252"/>
      <c r="C252"/>
      <c r="D252"/>
      <c r="E252"/>
      <c r="F252"/>
      <c r="G252"/>
      <c r="H252"/>
      <c r="I252"/>
      <c r="J252"/>
      <c r="K252"/>
      <c r="L252"/>
      <c r="M252"/>
      <c r="N252"/>
      <c r="O252"/>
      <c r="P252"/>
    </row>
    <row r="253" spans="2:16" s="5" customFormat="1" ht="15" customHeight="1">
      <c r="B253"/>
      <c r="C253"/>
      <c r="D253"/>
      <c r="E253"/>
      <c r="F253"/>
      <c r="G253"/>
      <c r="H253"/>
      <c r="I253"/>
      <c r="J253"/>
      <c r="K253"/>
      <c r="L253"/>
      <c r="M253"/>
      <c r="N253"/>
      <c r="O253"/>
      <c r="P253"/>
    </row>
    <row r="254" spans="2:16" s="5" customFormat="1" ht="15" customHeight="1">
      <c r="B254"/>
      <c r="C254"/>
      <c r="D254"/>
      <c r="E254"/>
      <c r="F254"/>
      <c r="G254"/>
      <c r="H254"/>
      <c r="I254"/>
      <c r="J254"/>
      <c r="K254"/>
      <c r="L254"/>
      <c r="M254"/>
      <c r="N254"/>
      <c r="O254"/>
      <c r="P254"/>
    </row>
    <row r="255" spans="2:16" s="5" customFormat="1" ht="15" customHeight="1">
      <c r="B255"/>
      <c r="C255"/>
      <c r="D255"/>
      <c r="E255"/>
      <c r="F255"/>
      <c r="G255"/>
      <c r="H255"/>
      <c r="I255"/>
      <c r="J255"/>
      <c r="K255"/>
      <c r="L255"/>
      <c r="M255"/>
      <c r="N255"/>
      <c r="O255"/>
      <c r="P255"/>
    </row>
    <row r="256" spans="2:16" s="5" customFormat="1" ht="15" customHeight="1">
      <c r="B256"/>
      <c r="C256"/>
      <c r="D256"/>
      <c r="E256"/>
      <c r="F256"/>
      <c r="G256"/>
      <c r="H256"/>
      <c r="I256"/>
      <c r="J256"/>
      <c r="K256"/>
      <c r="L256"/>
      <c r="M256"/>
      <c r="N256"/>
      <c r="O256"/>
      <c r="P256"/>
    </row>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spans="1:16" s="6" customFormat="1" ht="15" customHeight="1">
      <c r="A332"/>
      <c r="B332"/>
      <c r="C332"/>
      <c r="D332"/>
      <c r="E332"/>
      <c r="F332"/>
      <c r="G332"/>
      <c r="H332"/>
      <c r="I332"/>
      <c r="J332"/>
      <c r="K332"/>
      <c r="L332"/>
      <c r="M332"/>
      <c r="N332"/>
      <c r="O332"/>
      <c r="P332"/>
    </row>
    <row r="333" spans="1:16" s="6" customFormat="1" ht="15" customHeight="1">
      <c r="A333"/>
      <c r="B333"/>
      <c r="C333"/>
      <c r="D333"/>
      <c r="E333"/>
      <c r="F333"/>
      <c r="G333"/>
      <c r="H333"/>
      <c r="I333"/>
      <c r="J333"/>
      <c r="K333"/>
      <c r="L333"/>
      <c r="M333"/>
      <c r="N333"/>
      <c r="O333"/>
      <c r="P333"/>
    </row>
    <row r="334" spans="1:16" s="6" customFormat="1" ht="15" customHeight="1">
      <c r="A334"/>
      <c r="B334"/>
      <c r="C334"/>
      <c r="D334"/>
      <c r="E334"/>
      <c r="F334"/>
      <c r="G334"/>
      <c r="H334"/>
      <c r="I334"/>
      <c r="J334"/>
      <c r="K334"/>
      <c r="L334"/>
      <c r="M334"/>
      <c r="N334"/>
      <c r="O334"/>
      <c r="P334"/>
    </row>
    <row r="335" spans="1:16" s="6" customFormat="1" ht="15" customHeight="1">
      <c r="A335"/>
      <c r="B335"/>
      <c r="C335"/>
      <c r="D335"/>
      <c r="E335"/>
      <c r="F335"/>
      <c r="G335"/>
      <c r="H335"/>
      <c r="I335"/>
      <c r="J335"/>
      <c r="K335"/>
      <c r="L335"/>
      <c r="M335"/>
      <c r="N335"/>
      <c r="O335"/>
      <c r="P335"/>
    </row>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sheetData>
  <sheetProtection/>
  <autoFilter ref="A50:Q536"/>
  <mergeCells count="1">
    <mergeCell ref="D5:E5"/>
  </mergeCells>
  <printOptions/>
  <pageMargins left="0.7086614173228347" right="0.7086614173228347" top="0.7480314960629921" bottom="0.7480314960629921" header="0.31496062992125984" footer="0.31496062992125984"/>
  <pageSetup horizontalDpi="600" verticalDpi="600" orientation="portrait" paperSize="9" scale="60" r:id="rId1"/>
  <headerFooter>
    <oddFooter>&amp;CPage &amp;P of &amp;N</oddFooter>
  </headerFooter>
  <rowBreaks count="1" manualBreakCount="1">
    <brk id="477" max="4" man="1"/>
  </rowBreaks>
</worksheet>
</file>

<file path=xl/worksheets/sheet5.xml><?xml version="1.0" encoding="utf-8"?>
<worksheet xmlns="http://schemas.openxmlformats.org/spreadsheetml/2006/main" xmlns:r="http://schemas.openxmlformats.org/officeDocument/2006/relationships">
  <dimension ref="A1:P335"/>
  <sheetViews>
    <sheetView zoomScalePageLayoutView="0" workbookViewId="0" topLeftCell="C4">
      <pane ySplit="47" topLeftCell="A191" activePane="bottomLeft" state="frozen"/>
      <selection pane="topLeft" activeCell="C51" sqref="C51:C537"/>
      <selection pane="bottomLeft" activeCell="C51" sqref="C51:C537"/>
    </sheetView>
  </sheetViews>
  <sheetFormatPr defaultColWidth="9.140625" defaultRowHeight="15" outlineLevelRow="1" outlineLevelCol="2"/>
  <cols>
    <col min="1" max="1" width="9.140625" style="0" hidden="1" customWidth="1" outlineLevel="1"/>
    <col min="2" max="2" width="24.8515625" style="0" hidden="1" customWidth="1" outlineLevel="1"/>
    <col min="3" max="3" width="57.8515625" style="0" customWidth="1" collapsed="1"/>
    <col min="4" max="5" width="18.7109375" style="0" customWidth="1"/>
    <col min="6" max="6" width="11.28125" style="0" customWidth="1" outlineLevel="1"/>
    <col min="7" max="7" width="10.00390625" style="0" hidden="1" customWidth="1" outlineLevel="2"/>
    <col min="8" max="8" width="10.28125" style="0" hidden="1" customWidth="1" outlineLevel="2"/>
    <col min="9" max="9" width="9.8515625" style="0" hidden="1" customWidth="1" outlineLevel="2"/>
    <col min="10" max="10" width="10.57421875" style="0" hidden="1" customWidth="1" outlineLevel="2"/>
    <col min="11" max="11" width="12.00390625" style="0" hidden="1" customWidth="1" outlineLevel="2"/>
    <col min="12" max="12" width="34.7109375" style="0" customWidth="1" outlineLevel="1" collapsed="1"/>
    <col min="13" max="14" width="44.28125" style="0" customWidth="1" outlineLevel="1"/>
    <col min="15" max="15" width="55.7109375" style="0" customWidth="1" outlineLevel="1"/>
    <col min="16" max="16" width="52.57421875" style="0" customWidth="1" outlineLevel="1"/>
  </cols>
  <sheetData>
    <row r="1" spans="2:4" ht="15" hidden="1" outlineLevel="1">
      <c r="B1" t="s">
        <v>4</v>
      </c>
      <c r="C1" t="s">
        <v>10</v>
      </c>
      <c r="D1" t="s">
        <v>9</v>
      </c>
    </row>
    <row r="2" spans="3:4" ht="15" hidden="1" outlineLevel="1">
      <c r="C2" t="s">
        <v>11</v>
      </c>
      <c r="D2" t="s">
        <v>0</v>
      </c>
    </row>
    <row r="3" spans="3:4" ht="15" hidden="1" outlineLevel="1">
      <c r="C3" t="s">
        <v>2</v>
      </c>
      <c r="D3" t="s">
        <v>7</v>
      </c>
    </row>
    <row r="4" ht="15" collapsed="1"/>
    <row r="5" spans="2:5" ht="15.75">
      <c r="B5" t="s">
        <v>753</v>
      </c>
      <c r="C5" s="1" t="s">
        <v>13</v>
      </c>
      <c r="D5" s="66" t="str">
        <f>_XLL.CALUMO.FUNCTIONS.CMEMBER($D$1,$D$2,$D$3,$B$5,"MEMBER_CAPTION","Slicer","_empty","AutoCalc","DropDown",,,,"2")</f>
        <v>University of Canberra Union</v>
      </c>
      <c r="E5" s="66"/>
    </row>
    <row r="6" spans="2:4" ht="15.75" hidden="1" outlineLevel="1">
      <c r="B6" t="s">
        <v>5</v>
      </c>
      <c r="C6" s="1" t="s">
        <v>12</v>
      </c>
      <c r="D6" s="2" t="str">
        <f>_XLL.CALUMO.FUNCTIONS.CMEMBER($D$1,$D$2,$D$3,$B$6,"MEMBER_CAPTION","Slicer","_empty","AutoCalc","DropDown")</f>
        <v>YTD Balance</v>
      </c>
    </row>
    <row r="7" spans="2:4" ht="15.75" collapsed="1">
      <c r="B7" t="s">
        <v>744</v>
      </c>
      <c r="C7" s="1" t="s">
        <v>1</v>
      </c>
      <c r="D7" s="2" t="str">
        <f>_XLL.CALUMO.FUNCTIONS.CMEMBER($D$1,$D$2,$D$3,$B$7,"MEMBER_CAPTION","Slicer","_empty","AutoCalc","DropDown",,,,"1")</f>
        <v>2013</v>
      </c>
    </row>
    <row r="8" spans="3:4" ht="15.75">
      <c r="C8" s="1"/>
      <c r="D8" s="1"/>
    </row>
    <row r="9" ht="15" hidden="1" outlineLevel="1">
      <c r="D9" t="str">
        <f>"WITH "</f>
        <v>WITH </v>
      </c>
    </row>
    <row r="10" ht="15" hidden="1" outlineLevel="1">
      <c r="D10" t="s">
        <v>33</v>
      </c>
    </row>
    <row r="11" ht="15" hidden="1" outlineLevel="1">
      <c r="D11" t="s">
        <v>14</v>
      </c>
    </row>
    <row r="12" ht="15" hidden="1" outlineLevel="1">
      <c r="D12" t="s">
        <v>15</v>
      </c>
    </row>
    <row r="13" ht="15" hidden="1" outlineLevel="1">
      <c r="D13" t="s">
        <v>16</v>
      </c>
    </row>
    <row r="14" ht="15" hidden="1" outlineLevel="1">
      <c r="D14" t="s">
        <v>17</v>
      </c>
    </row>
    <row r="15" ht="15" hidden="1" outlineLevel="1">
      <c r="D15" t="s">
        <v>35</v>
      </c>
    </row>
    <row r="16" ht="15" hidden="1" outlineLevel="1">
      <c r="D16" t="s">
        <v>18</v>
      </c>
    </row>
    <row r="17" ht="15" hidden="1" outlineLevel="1">
      <c r="D17" t="str">
        <f>"{"&amp;$B$7&amp;","&amp;$B$7&amp;".PrevMember"</f>
        <v>{[Time].[Year].&amp;[2013],[Time].[Year].&amp;[2013].PrevMember</v>
      </c>
    </row>
    <row r="18" ht="15" hidden="1" outlineLevel="1">
      <c r="D18" t="s">
        <v>36</v>
      </c>
    </row>
    <row r="19" ht="15" hidden="1" outlineLevel="1">
      <c r="D19" t="s">
        <v>19</v>
      </c>
    </row>
    <row r="20" ht="15" hidden="1" outlineLevel="1">
      <c r="D20" t="s">
        <v>20</v>
      </c>
    </row>
    <row r="21" ht="15" hidden="1" outlineLevel="1">
      <c r="D21" t="s">
        <v>21</v>
      </c>
    </row>
    <row r="22" ht="15" hidden="1" outlineLevel="1">
      <c r="D22" t="s">
        <v>22</v>
      </c>
    </row>
    <row r="23" ht="15" hidden="1" outlineLevel="1">
      <c r="D23" t="s">
        <v>23</v>
      </c>
    </row>
    <row r="24" ht="15" hidden="1" outlineLevel="1">
      <c r="D24" t="s">
        <v>24</v>
      </c>
    </row>
    <row r="25" ht="15" hidden="1" outlineLevel="1">
      <c r="D25" t="s">
        <v>25</v>
      </c>
    </row>
    <row r="26" ht="15" hidden="1" outlineLevel="1">
      <c r="D26" t="s">
        <v>26</v>
      </c>
    </row>
    <row r="27" ht="15" hidden="1" outlineLevel="1">
      <c r="D27" t="s">
        <v>27</v>
      </c>
    </row>
    <row r="28" ht="15" hidden="1" outlineLevel="1">
      <c r="D28" t="str">
        <f>",([Measures].[Native Amount],{"&amp;$B$7&amp;","&amp;$B$7&amp;".PrevMember}"</f>
        <v>,([Measures].[Native Amount],{[Time].[Year].&amp;[2013],[Time].[Year].&amp;[2013].PrevMember}</v>
      </c>
    </row>
    <row r="29" ht="15" hidden="1" outlineLevel="1">
      <c r="D29" t="s">
        <v>28</v>
      </c>
    </row>
    <row r="30" ht="15" hidden="1" outlineLevel="1">
      <c r="D30" t="s">
        <v>29</v>
      </c>
    </row>
    <row r="31" ht="15" hidden="1" outlineLevel="1">
      <c r="D31" t="s">
        <v>30</v>
      </c>
    </row>
    <row r="32" ht="15" hidden="1" outlineLevel="1">
      <c r="D32" t="s">
        <v>34</v>
      </c>
    </row>
    <row r="33" ht="15" hidden="1" outlineLevel="1">
      <c r="D33" t="str">
        <f>"("&amp;$B$5&amp;", "</f>
        <v>([Entity].[Hie Reporting Entity].[Entity].&amp;[7], </v>
      </c>
    </row>
    <row r="34" ht="15" hidden="1" outlineLevel="1">
      <c r="D34" t="s">
        <v>31</v>
      </c>
    </row>
    <row r="35" ht="15" hidden="1" outlineLevel="1">
      <c r="D35" t="s">
        <v>32</v>
      </c>
    </row>
    <row r="36" ht="15" hidden="1" outlineLevel="1"/>
    <row r="37" ht="15" hidden="1" outlineLevel="1">
      <c r="D37" t="str">
        <f>$D$9&amp;$D$10&amp;$D$11&amp;$D$12&amp;$D$13&amp;$D$14&amp;$D$15&amp;$D$16&amp;$D$17&amp;$D$18&amp;$D$19&amp;$D$20&amp;$D$21&amp;$D$22&amp;$D$23&amp;$D$24</f>
        <v>WITH MEMBER [Time].[Year].[ER5 Code] as [Account].[Fin Reporting].currentmember.properties("External Report Level5") MEMBER [Time].[Year].[ER4 Code] as Ancestor([Account].[Fin Reporting].currentmember,[Account].[Fin Reporting].[External Report Level5]).properties("External Report Level4") MEMBER [Time].[Year].[ER3 Code] as Ancestor([Account].[Fin Reporting].currentmember,[Account].[Fin Reporting].[External Report Level4]).properties("External Report Level3") MEMBER [Time].[Year].[ER2 Code] as Ancestor([Account].[Fin Reporting].currentmember,[Account].[Fin Reporting].[External Report Level3]).properties("External Report Level2") MEMBER [Time].[Year].[ER1 Code] as Ancestor([Account].[Fin Reporting].currentmember,[Account].[Fin Reporting].[External Report Level2]).properties("External Report Level1") MEMBER [Time].[Year].[Status] as [Account].[Fin Reporting].currentmember.properties("Status") SELECT {[Time].[Year].&amp;[2013],[Time].[Year].&amp;[2013].PrevMember,[Time].[Year].[Status],[Time].[Year].[ER1 Code],[Time].[Year].[ER2 Code],[Time].[Year].[ER3 Code],[Time].[Year].[ER4 Code],[Time].[Year].[ER5 Code]} ON 0,</v>
      </c>
    </row>
    <row r="38" ht="15" hidden="1" outlineLevel="1">
      <c r="D38" t="str">
        <f>$D$25&amp;$D$26&amp;$D$27&amp;$D$28&amp;$D$29&amp;$D$30&amp;$D$31&amp;$D$32&amp;$D$33&amp;$D$34</f>
        <v>{nonempty(Descendants([Account].[Fin Reporting],[Account].[Fin Reporting].[Acct],self),([Measures].[Native Amount],{[Time].[Year].&amp;[2013],[Time].[Year].&amp;[2013].PrevMember}))}ON 1 FROM [Finance One] WHERE ([Entity].[Hie Reporting Entity].[Entity].&amp;[7], [Measures].[Native Amount],</v>
      </c>
    </row>
    <row r="39" ht="15" hidden="1" outlineLevel="1">
      <c r="D39" t="str">
        <f>$D$35</f>
        <v>[Time Calculations].[Time Calculations].&amp;[2])</v>
      </c>
    </row>
    <row r="40" ht="15" hidden="1" outlineLevel="1"/>
    <row r="41" spans="3:4" ht="15" hidden="1" outlineLevel="1">
      <c r="C41" t="s">
        <v>6</v>
      </c>
      <c r="D41" t="str">
        <f>$D$37&amp;$D$38&amp;$D$39</f>
        <v>WITH MEMBER [Time].[Year].[ER5 Code] as [Account].[Fin Reporting].currentmember.properties("External Report Level5") MEMBER [Time].[Year].[ER4 Code] as Ancestor([Account].[Fin Reporting].currentmember,[Account].[Fin Reporting].[External Report Level5]).properties("External Report Level4") MEMBER [Time].[Year].[ER3 Code] as Ancestor([Account].[Fin Reporting].currentmember,[Account].[Fin Reporting].[External Report Level4]).properties("External Report Level3") MEMBER [Time].[Year].[ER2 Code] as Ancestor([Account].[Fin Reporting].currentmember,[Account].[Fin Reporting].[External Report Level3]).properties("External Report Level2") MEMBER [Time].[Year].[ER1 Code] as Ancestor([Account].[Fin Reporting].currentmember,[Account].[Fin Reporting].[External Report Level2]).properties("External Report Level1") MEMBER [Time].[Year].[Status] as [Account].[Fin Reporting].currentmember.properties("Status") SELECT {[Time].[Year].&amp;[2013],[Time].[Year].&amp;[2013].PrevMember,[Time].[Year].[Status],[Time].[Year].[ER1 Code],[Time].[Year].[ER2 Code],[Time].[Year].[ER3 Code],[Time].[Year].[ER4 Code],[Time].[Year].[ER5 Code]} ON 0,{nonempty(Descendants([Account].[Fin Reporting],[Account].[Fin Reporting].[Acct],self),([Measures].[Native Amount],{[Time].[Year].&amp;[2013],[Time].[Year].&amp;[2013].PrevMember}))}ON 1 FROM [Finance One] WHERE ([Entity].[Hie Reporting Entity].[Entity].&amp;[7], [Measures].[Native Amount],[Time Calculations].[Time Calculations].&amp;[2])</v>
      </c>
    </row>
    <row r="42" ht="15" collapsed="1"/>
    <row r="43" ht="15" hidden="1" outlineLevel="1">
      <c r="C43" t="s">
        <v>3</v>
      </c>
    </row>
    <row r="44" spans="3:4" ht="15" hidden="1" outlineLevel="1">
      <c r="C44" t="s">
        <v>8</v>
      </c>
      <c r="D44" t="str">
        <f>$D$41&amp;" "&amp;$D$43&amp;" CELL PROPERTIES VALUE,FORMATTED_VALUE,FORMAT_STRING,UPDATEABLE"</f>
        <v>WITH MEMBER [Time].[Year].[ER5 Code] as [Account].[Fin Reporting].currentmember.properties("External Report Level5") MEMBER [Time].[Year].[ER4 Code] as Ancestor([Account].[Fin Reporting].currentmember,[Account].[Fin Reporting].[External Report Level5]).properties("External Report Level4") MEMBER [Time].[Year].[ER3 Code] as Ancestor([Account].[Fin Reporting].currentmember,[Account].[Fin Reporting].[External Report Level4]).properties("External Report Level3") MEMBER [Time].[Year].[ER2 Code] as Ancestor([Account].[Fin Reporting].currentmember,[Account].[Fin Reporting].[External Report Level3]).properties("External Report Level2") MEMBER [Time].[Year].[ER1 Code] as Ancestor([Account].[Fin Reporting].currentmember,[Account].[Fin Reporting].[External Report Level2]).properties("External Report Level1") MEMBER [Time].[Year].[Status] as [Account].[Fin Reporting].currentmember.properties("Status") SELECT {[Time].[Year].&amp;[2013],[Time].[Year].&amp;[2013].PrevMember,[Time].[Year].[Status],[Time].[Year].[ER1 Code],[Time].[Year].[ER2 Code],[Time].[Year].[ER3 Code],[Time].[Year].[ER4 Code],[Time].[Year].[ER5 Code]} ON 0,{nonempty(Descendants([Account].[Fin Reporting],[Account].[Fin Reporting].[Acct],self),([Measures].[Native Amount],{[Time].[Year].&amp;[2013],[Time].[Year].&amp;[2013].PrevMember}))}ON 1 FROM [Finance One] WHERE ([Entity].[Hie Reporting Entity].[Entity].&amp;[7], [Measures].[Native Amount],[Time Calculations].[Time Calculations].&amp;[2])  CELL PROPERTIES VALUE,FORMATTED_VALUE,FORMAT_STRING,UPDATEABLE</v>
      </c>
    </row>
    <row r="45" ht="15" hidden="1" outlineLevel="1"/>
    <row r="46" spans="2:16" ht="15" hidden="1" outlineLevel="1">
      <c r="B46" t="s">
        <v>229</v>
      </c>
      <c r="C46" s="3"/>
      <c r="D46" s="3"/>
      <c r="E46" s="3"/>
      <c r="F46" s="3"/>
      <c r="G46" s="3"/>
      <c r="H46" s="3"/>
      <c r="I46" s="3"/>
      <c r="J46" s="3"/>
      <c r="K46" s="3"/>
      <c r="L46" s="3"/>
      <c r="M46" s="3"/>
      <c r="N46" s="3"/>
      <c r="O46" s="3"/>
      <c r="P46" s="3"/>
    </row>
    <row r="47" spans="2:5" ht="15" hidden="1" outlineLevel="1">
      <c r="B47" t="s">
        <v>230</v>
      </c>
      <c r="D47" s="4"/>
      <c r="E47" s="4"/>
    </row>
    <row r="48" ht="15" hidden="1" outlineLevel="1">
      <c r="C48" t="str">
        <f>_XLL.CALUMO.FUNCTIONS.CREFLEX($D$1,$D$2,$D$44,$C$50:$K$210,B46:P47,1,0,5,0,-1,-1,0)</f>
        <v>ReflexReportCell</v>
      </c>
    </row>
    <row r="49" spans="3:11" ht="15" hidden="1" outlineLevel="1">
      <c r="C49">
        <v>0</v>
      </c>
      <c r="D49">
        <v>1</v>
      </c>
      <c r="E49">
        <v>2</v>
      </c>
      <c r="F49">
        <v>3</v>
      </c>
      <c r="G49">
        <v>4</v>
      </c>
      <c r="H49">
        <v>5</v>
      </c>
      <c r="I49">
        <v>6</v>
      </c>
      <c r="J49">
        <v>7</v>
      </c>
      <c r="K49">
        <v>8</v>
      </c>
    </row>
    <row r="50" spans="2:16" ht="15" customHeight="1" collapsed="1">
      <c r="B50" t="str">
        <f>IF(ISBLANK(C50),"Header","Detail")</f>
        <v>Header</v>
      </c>
      <c r="C50" s="3"/>
      <c r="D50" s="3">
        <v>2013</v>
      </c>
      <c r="E50" s="3">
        <v>2012</v>
      </c>
      <c r="F50" s="3" t="s">
        <v>37</v>
      </c>
      <c r="G50" s="3" t="s">
        <v>38</v>
      </c>
      <c r="H50" s="3" t="s">
        <v>39</v>
      </c>
      <c r="I50" s="3" t="s">
        <v>40</v>
      </c>
      <c r="J50" s="3" t="s">
        <v>41</v>
      </c>
      <c r="K50" s="3" t="s">
        <v>42</v>
      </c>
      <c r="L50" s="3" t="str">
        <f>IF(G50=0,M50,G50)</f>
        <v>ER1 Code</v>
      </c>
      <c r="M50" s="3" t="str">
        <f>IF(H50=0,N50,H50)</f>
        <v>ER2 Code</v>
      </c>
      <c r="N50" s="3" t="str">
        <f>IF(I50=0,O50,I50)</f>
        <v>ER3 Code</v>
      </c>
      <c r="O50" s="3" t="str">
        <f>IF(J50=0,P50,J50)</f>
        <v>ER4 Code</v>
      </c>
      <c r="P50" s="3" t="str">
        <f>+K50</f>
        <v>ER5 Code</v>
      </c>
    </row>
    <row r="51" spans="2:16" ht="15" customHeight="1">
      <c r="B51" t="str">
        <f aca="true" t="shared" si="0" ref="B51:B114">IF(ISBLANK(C51),"Header","Detail")</f>
        <v>Detail</v>
      </c>
      <c r="C51" t="s">
        <v>43</v>
      </c>
      <c r="D51" s="4">
        <v>33083.41</v>
      </c>
      <c r="E51" s="4">
        <v>25200.55</v>
      </c>
      <c r="F51" t="s">
        <v>44</v>
      </c>
      <c r="G51" t="s">
        <v>45</v>
      </c>
      <c r="H51" t="s">
        <v>46</v>
      </c>
      <c r="I51">
        <v>0</v>
      </c>
      <c r="J51" t="s">
        <v>47</v>
      </c>
      <c r="K51" t="s">
        <v>48</v>
      </c>
      <c r="L51" t="str">
        <f aca="true" t="shared" si="1" ref="L51:L114">IF(G51=0,M51,G51)</f>
        <v>Assets</v>
      </c>
      <c r="M51" t="str">
        <f aca="true" t="shared" si="2" ref="M51:M114">IF(H51=0,N51,H51)</f>
        <v>Current Assets</v>
      </c>
      <c r="N51" t="str">
        <f aca="true" t="shared" si="3" ref="N51:N114">IF(I51=0,O51,I51)</f>
        <v>Cash at bank and cash equivalents</v>
      </c>
      <c r="O51" t="str">
        <f aca="true" t="shared" si="4" ref="O51:O114">IF(J51=0,P51,J51)</f>
        <v>Cash at bank and cash equivalents</v>
      </c>
      <c r="P51" t="str">
        <f aca="true" t="shared" si="5" ref="P51:P114">+K51</f>
        <v>Cash at bank and on hand</v>
      </c>
    </row>
    <row r="52" spans="2:16" ht="15" customHeight="1">
      <c r="B52" t="str">
        <f t="shared" si="0"/>
        <v>Detail</v>
      </c>
      <c r="C52" t="s">
        <v>754</v>
      </c>
      <c r="D52" s="4">
        <v>0</v>
      </c>
      <c r="E52" s="4">
        <v>51267.26</v>
      </c>
      <c r="F52" t="s">
        <v>44</v>
      </c>
      <c r="G52" t="s">
        <v>45</v>
      </c>
      <c r="H52" t="s">
        <v>46</v>
      </c>
      <c r="I52">
        <v>0</v>
      </c>
      <c r="J52" t="s">
        <v>47</v>
      </c>
      <c r="K52" t="s">
        <v>48</v>
      </c>
      <c r="L52" t="str">
        <f t="shared" si="1"/>
        <v>Assets</v>
      </c>
      <c r="M52" t="str">
        <f t="shared" si="2"/>
        <v>Current Assets</v>
      </c>
      <c r="N52" t="str">
        <f t="shared" si="3"/>
        <v>Cash at bank and cash equivalents</v>
      </c>
      <c r="O52" t="str">
        <f t="shared" si="4"/>
        <v>Cash at bank and cash equivalents</v>
      </c>
      <c r="P52" t="str">
        <f t="shared" si="5"/>
        <v>Cash at bank and on hand</v>
      </c>
    </row>
    <row r="53" spans="2:16" ht="15" customHeight="1">
      <c r="B53" t="str">
        <f t="shared" si="0"/>
        <v>Detail</v>
      </c>
      <c r="C53" t="s">
        <v>313</v>
      </c>
      <c r="D53" s="4">
        <v>34900</v>
      </c>
      <c r="E53" s="4">
        <v>26500</v>
      </c>
      <c r="F53" t="s">
        <v>44</v>
      </c>
      <c r="G53" t="s">
        <v>45</v>
      </c>
      <c r="H53" t="s">
        <v>46</v>
      </c>
      <c r="I53">
        <v>0</v>
      </c>
      <c r="J53" t="s">
        <v>47</v>
      </c>
      <c r="K53" t="s">
        <v>48</v>
      </c>
      <c r="L53" t="str">
        <f t="shared" si="1"/>
        <v>Assets</v>
      </c>
      <c r="M53" t="str">
        <f t="shared" si="2"/>
        <v>Current Assets</v>
      </c>
      <c r="N53" t="str">
        <f t="shared" si="3"/>
        <v>Cash at bank and cash equivalents</v>
      </c>
      <c r="O53" t="str">
        <f t="shared" si="4"/>
        <v>Cash at bank and cash equivalents</v>
      </c>
      <c r="P53" t="str">
        <f t="shared" si="5"/>
        <v>Cash at bank and on hand</v>
      </c>
    </row>
    <row r="54" spans="2:16" ht="15" customHeight="1">
      <c r="B54" t="str">
        <f t="shared" si="0"/>
        <v>Detail</v>
      </c>
      <c r="C54" t="s">
        <v>755</v>
      </c>
      <c r="D54" s="4">
        <v>-60.88</v>
      </c>
      <c r="E54" s="4">
        <v>9.26</v>
      </c>
      <c r="F54" t="s">
        <v>44</v>
      </c>
      <c r="G54" t="s">
        <v>45</v>
      </c>
      <c r="H54" t="s">
        <v>46</v>
      </c>
      <c r="I54">
        <v>0</v>
      </c>
      <c r="J54" t="s">
        <v>47</v>
      </c>
      <c r="K54" t="s">
        <v>48</v>
      </c>
      <c r="L54" t="str">
        <f t="shared" si="1"/>
        <v>Assets</v>
      </c>
      <c r="M54" t="str">
        <f t="shared" si="2"/>
        <v>Current Assets</v>
      </c>
      <c r="N54" t="str">
        <f t="shared" si="3"/>
        <v>Cash at bank and cash equivalents</v>
      </c>
      <c r="O54" t="str">
        <f t="shared" si="4"/>
        <v>Cash at bank and cash equivalents</v>
      </c>
      <c r="P54" t="str">
        <f t="shared" si="5"/>
        <v>Cash at bank and on hand</v>
      </c>
    </row>
    <row r="55" spans="2:16" ht="15" customHeight="1">
      <c r="B55" t="str">
        <f t="shared" si="0"/>
        <v>Detail</v>
      </c>
      <c r="C55" t="s">
        <v>320</v>
      </c>
      <c r="D55" s="4">
        <v>109301</v>
      </c>
      <c r="E55" s="4">
        <v>597926.8</v>
      </c>
      <c r="F55" t="s">
        <v>44</v>
      </c>
      <c r="G55" t="s">
        <v>45</v>
      </c>
      <c r="H55" t="s">
        <v>46</v>
      </c>
      <c r="I55">
        <v>0</v>
      </c>
      <c r="J55" t="s">
        <v>50</v>
      </c>
      <c r="K55" t="s">
        <v>321</v>
      </c>
      <c r="L55" t="str">
        <f t="shared" si="1"/>
        <v>Assets</v>
      </c>
      <c r="M55" t="str">
        <f t="shared" si="2"/>
        <v>Current Assets</v>
      </c>
      <c r="N55" t="str">
        <f t="shared" si="3"/>
        <v>Trade and other receivables</v>
      </c>
      <c r="O55" t="str">
        <f t="shared" si="4"/>
        <v>Trade and other receivables</v>
      </c>
      <c r="P55" t="str">
        <f t="shared" si="5"/>
        <v>Trade receivables</v>
      </c>
    </row>
    <row r="56" spans="2:16" ht="15" customHeight="1">
      <c r="B56" t="str">
        <f t="shared" si="0"/>
        <v>Detail</v>
      </c>
      <c r="C56" t="s">
        <v>51</v>
      </c>
      <c r="D56" s="4">
        <v>-8000</v>
      </c>
      <c r="E56" s="4">
        <v>-362000</v>
      </c>
      <c r="F56" t="s">
        <v>44</v>
      </c>
      <c r="G56" t="s">
        <v>45</v>
      </c>
      <c r="H56" t="s">
        <v>46</v>
      </c>
      <c r="I56">
        <v>0</v>
      </c>
      <c r="J56" t="s">
        <v>50</v>
      </c>
      <c r="K56" t="s">
        <v>52</v>
      </c>
      <c r="L56" t="str">
        <f t="shared" si="1"/>
        <v>Assets</v>
      </c>
      <c r="M56" t="str">
        <f t="shared" si="2"/>
        <v>Current Assets</v>
      </c>
      <c r="N56" t="str">
        <f t="shared" si="3"/>
        <v>Trade and other receivables</v>
      </c>
      <c r="O56" t="str">
        <f t="shared" si="4"/>
        <v>Trade and other receivables</v>
      </c>
      <c r="P56" t="str">
        <f t="shared" si="5"/>
        <v>Less: Allowance for impaired receivables</v>
      </c>
    </row>
    <row r="57" spans="2:16" ht="15" customHeight="1">
      <c r="B57" t="str">
        <f t="shared" si="0"/>
        <v>Detail</v>
      </c>
      <c r="C57" t="s">
        <v>53</v>
      </c>
      <c r="D57" s="4">
        <v>0</v>
      </c>
      <c r="E57" s="4">
        <v>892324.5</v>
      </c>
      <c r="F57" t="s">
        <v>44</v>
      </c>
      <c r="G57" t="s">
        <v>45</v>
      </c>
      <c r="H57" t="s">
        <v>46</v>
      </c>
      <c r="I57">
        <v>0</v>
      </c>
      <c r="J57" t="s">
        <v>50</v>
      </c>
      <c r="K57" t="s">
        <v>54</v>
      </c>
      <c r="L57" t="str">
        <f t="shared" si="1"/>
        <v>Assets</v>
      </c>
      <c r="M57" t="str">
        <f t="shared" si="2"/>
        <v>Current Assets</v>
      </c>
      <c r="N57" t="str">
        <f t="shared" si="3"/>
        <v>Trade and other receivables</v>
      </c>
      <c r="O57" t="str">
        <f t="shared" si="4"/>
        <v>Trade and other receivables</v>
      </c>
      <c r="P57" t="str">
        <f t="shared" si="5"/>
        <v>Other receivables</v>
      </c>
    </row>
    <row r="58" spans="2:16" ht="15" customHeight="1">
      <c r="B58" t="str">
        <f t="shared" si="0"/>
        <v>Detail</v>
      </c>
      <c r="C58" t="s">
        <v>55</v>
      </c>
      <c r="D58" s="4">
        <v>-445700.93</v>
      </c>
      <c r="E58" s="4">
        <v>0</v>
      </c>
      <c r="F58" t="s">
        <v>44</v>
      </c>
      <c r="G58" t="s">
        <v>45</v>
      </c>
      <c r="H58" t="s">
        <v>46</v>
      </c>
      <c r="I58">
        <v>0</v>
      </c>
      <c r="J58" t="s">
        <v>50</v>
      </c>
      <c r="K58" t="s">
        <v>54</v>
      </c>
      <c r="L58" t="str">
        <f t="shared" si="1"/>
        <v>Assets</v>
      </c>
      <c r="M58" t="str">
        <f t="shared" si="2"/>
        <v>Current Assets</v>
      </c>
      <c r="N58" t="str">
        <f t="shared" si="3"/>
        <v>Trade and other receivables</v>
      </c>
      <c r="O58" t="str">
        <f t="shared" si="4"/>
        <v>Trade and other receivables</v>
      </c>
      <c r="P58" t="str">
        <f t="shared" si="5"/>
        <v>Other receivables</v>
      </c>
    </row>
    <row r="59" spans="2:16" ht="15" customHeight="1">
      <c r="B59" t="str">
        <f t="shared" si="0"/>
        <v>Detail</v>
      </c>
      <c r="C59" t="s">
        <v>56</v>
      </c>
      <c r="D59" s="4">
        <v>32914.81</v>
      </c>
      <c r="E59" s="4">
        <v>0</v>
      </c>
      <c r="F59" t="s">
        <v>44</v>
      </c>
      <c r="G59" t="s">
        <v>45</v>
      </c>
      <c r="H59" t="s">
        <v>46</v>
      </c>
      <c r="I59">
        <v>0</v>
      </c>
      <c r="J59" t="s">
        <v>50</v>
      </c>
      <c r="K59" t="s">
        <v>54</v>
      </c>
      <c r="L59" t="str">
        <f t="shared" si="1"/>
        <v>Assets</v>
      </c>
      <c r="M59" t="str">
        <f t="shared" si="2"/>
        <v>Current Assets</v>
      </c>
      <c r="N59" t="str">
        <f t="shared" si="3"/>
        <v>Trade and other receivables</v>
      </c>
      <c r="O59" t="str">
        <f t="shared" si="4"/>
        <v>Trade and other receivables</v>
      </c>
      <c r="P59" t="str">
        <f t="shared" si="5"/>
        <v>Other receivables</v>
      </c>
    </row>
    <row r="60" spans="2:16" ht="15" customHeight="1">
      <c r="B60" t="str">
        <f t="shared" si="0"/>
        <v>Detail</v>
      </c>
      <c r="C60" t="s">
        <v>58</v>
      </c>
      <c r="D60" s="4">
        <v>-0.29</v>
      </c>
      <c r="E60" s="4">
        <v>-1679.81</v>
      </c>
      <c r="F60" t="s">
        <v>44</v>
      </c>
      <c r="G60" t="s">
        <v>45</v>
      </c>
      <c r="H60" t="s">
        <v>46</v>
      </c>
      <c r="I60">
        <v>0</v>
      </c>
      <c r="J60" t="s">
        <v>50</v>
      </c>
      <c r="K60" t="s">
        <v>54</v>
      </c>
      <c r="L60" t="str">
        <f t="shared" si="1"/>
        <v>Assets</v>
      </c>
      <c r="M60" t="str">
        <f t="shared" si="2"/>
        <v>Current Assets</v>
      </c>
      <c r="N60" t="str">
        <f t="shared" si="3"/>
        <v>Trade and other receivables</v>
      </c>
      <c r="O60" t="str">
        <f t="shared" si="4"/>
        <v>Trade and other receivables</v>
      </c>
      <c r="P60" t="str">
        <f t="shared" si="5"/>
        <v>Other receivables</v>
      </c>
    </row>
    <row r="61" spans="2:16" ht="15" customHeight="1">
      <c r="B61" t="str">
        <f t="shared" si="0"/>
        <v>Detail</v>
      </c>
      <c r="C61" t="s">
        <v>756</v>
      </c>
      <c r="D61" s="4">
        <v>3339509.02</v>
      </c>
      <c r="E61" s="4">
        <v>3719749.71</v>
      </c>
      <c r="F61" t="s">
        <v>44</v>
      </c>
      <c r="G61" t="s">
        <v>45</v>
      </c>
      <c r="H61" t="s">
        <v>46</v>
      </c>
      <c r="I61">
        <v>0</v>
      </c>
      <c r="J61" t="s">
        <v>50</v>
      </c>
      <c r="K61" t="s">
        <v>54</v>
      </c>
      <c r="L61" t="str">
        <f t="shared" si="1"/>
        <v>Assets</v>
      </c>
      <c r="M61" t="str">
        <f t="shared" si="2"/>
        <v>Current Assets</v>
      </c>
      <c r="N61" t="str">
        <f t="shared" si="3"/>
        <v>Trade and other receivables</v>
      </c>
      <c r="O61" t="str">
        <f t="shared" si="4"/>
        <v>Trade and other receivables</v>
      </c>
      <c r="P61" t="str">
        <f t="shared" si="5"/>
        <v>Other receivables</v>
      </c>
    </row>
    <row r="62" spans="2:16" ht="15" customHeight="1">
      <c r="B62" t="str">
        <f t="shared" si="0"/>
        <v>Detail</v>
      </c>
      <c r="C62" t="s">
        <v>59</v>
      </c>
      <c r="D62" s="4">
        <v>-146763.75</v>
      </c>
      <c r="E62" s="4">
        <v>0</v>
      </c>
      <c r="F62" t="s">
        <v>44</v>
      </c>
      <c r="G62" t="s">
        <v>45</v>
      </c>
      <c r="H62" t="s">
        <v>46</v>
      </c>
      <c r="I62">
        <v>0</v>
      </c>
      <c r="J62" t="s">
        <v>50</v>
      </c>
      <c r="K62" t="s">
        <v>54</v>
      </c>
      <c r="L62" t="str">
        <f t="shared" si="1"/>
        <v>Assets</v>
      </c>
      <c r="M62" t="str">
        <f t="shared" si="2"/>
        <v>Current Assets</v>
      </c>
      <c r="N62" t="str">
        <f t="shared" si="3"/>
        <v>Trade and other receivables</v>
      </c>
      <c r="O62" t="str">
        <f t="shared" si="4"/>
        <v>Trade and other receivables</v>
      </c>
      <c r="P62" t="str">
        <f t="shared" si="5"/>
        <v>Other receivables</v>
      </c>
    </row>
    <row r="63" spans="2:16" ht="15" customHeight="1">
      <c r="B63" t="str">
        <f t="shared" si="0"/>
        <v>Detail</v>
      </c>
      <c r="C63" t="s">
        <v>757</v>
      </c>
      <c r="D63" s="4">
        <v>-3188271.44</v>
      </c>
      <c r="E63" s="4">
        <v>-4073684.35</v>
      </c>
      <c r="F63" t="s">
        <v>44</v>
      </c>
      <c r="G63" t="s">
        <v>45</v>
      </c>
      <c r="H63" t="s">
        <v>46</v>
      </c>
      <c r="I63">
        <v>0</v>
      </c>
      <c r="J63" t="s">
        <v>50</v>
      </c>
      <c r="K63" t="s">
        <v>54</v>
      </c>
      <c r="L63" t="str">
        <f t="shared" si="1"/>
        <v>Assets</v>
      </c>
      <c r="M63" t="str">
        <f t="shared" si="2"/>
        <v>Current Assets</v>
      </c>
      <c r="N63" t="str">
        <f t="shared" si="3"/>
        <v>Trade and other receivables</v>
      </c>
      <c r="O63" t="str">
        <f t="shared" si="4"/>
        <v>Trade and other receivables</v>
      </c>
      <c r="P63" t="str">
        <f t="shared" si="5"/>
        <v>Other receivables</v>
      </c>
    </row>
    <row r="64" spans="2:16" ht="15" customHeight="1">
      <c r="B64" t="str">
        <f t="shared" si="0"/>
        <v>Detail</v>
      </c>
      <c r="C64" t="s">
        <v>332</v>
      </c>
      <c r="D64" s="4">
        <v>0</v>
      </c>
      <c r="E64" s="4">
        <v>0</v>
      </c>
      <c r="F64" t="s">
        <v>44</v>
      </c>
      <c r="G64" t="s">
        <v>45</v>
      </c>
      <c r="H64" t="s">
        <v>46</v>
      </c>
      <c r="I64">
        <v>0</v>
      </c>
      <c r="J64" t="s">
        <v>50</v>
      </c>
      <c r="K64" t="s">
        <v>54</v>
      </c>
      <c r="L64" t="str">
        <f t="shared" si="1"/>
        <v>Assets</v>
      </c>
      <c r="M64" t="str">
        <f t="shared" si="2"/>
        <v>Current Assets</v>
      </c>
      <c r="N64" t="str">
        <f t="shared" si="3"/>
        <v>Trade and other receivables</v>
      </c>
      <c r="O64" t="str">
        <f t="shared" si="4"/>
        <v>Trade and other receivables</v>
      </c>
      <c r="P64" t="str">
        <f t="shared" si="5"/>
        <v>Other receivables</v>
      </c>
    </row>
    <row r="65" spans="2:16" ht="15" customHeight="1">
      <c r="B65" t="str">
        <f t="shared" si="0"/>
        <v>Detail</v>
      </c>
      <c r="C65" t="s">
        <v>61</v>
      </c>
      <c r="D65" s="4">
        <v>10510.68</v>
      </c>
      <c r="E65" s="4">
        <v>22618.98</v>
      </c>
      <c r="F65" t="s">
        <v>44</v>
      </c>
      <c r="G65" t="s">
        <v>45</v>
      </c>
      <c r="H65" t="s">
        <v>46</v>
      </c>
      <c r="I65" t="s">
        <v>62</v>
      </c>
      <c r="J65" t="s">
        <v>60</v>
      </c>
      <c r="K65" t="s">
        <v>63</v>
      </c>
      <c r="L65" t="str">
        <f t="shared" si="1"/>
        <v>Assets</v>
      </c>
      <c r="M65" t="str">
        <f t="shared" si="2"/>
        <v>Current Assets</v>
      </c>
      <c r="N65" t="str">
        <f t="shared" si="3"/>
        <v>Other non-financial assets</v>
      </c>
      <c r="O65" t="str">
        <f t="shared" si="4"/>
        <v>Current</v>
      </c>
      <c r="P65" t="str">
        <f t="shared" si="5"/>
        <v>Prepayments</v>
      </c>
    </row>
    <row r="66" spans="2:16" ht="15" customHeight="1">
      <c r="B66" t="str">
        <f t="shared" si="0"/>
        <v>Detail</v>
      </c>
      <c r="C66" t="s">
        <v>758</v>
      </c>
      <c r="D66" s="4">
        <v>321903.57</v>
      </c>
      <c r="E66" s="4">
        <v>275072.12</v>
      </c>
      <c r="F66" t="s">
        <v>44</v>
      </c>
      <c r="G66" t="s">
        <v>45</v>
      </c>
      <c r="H66" t="s">
        <v>46</v>
      </c>
      <c r="I66" t="s">
        <v>62</v>
      </c>
      <c r="J66" t="s">
        <v>60</v>
      </c>
      <c r="K66" t="s">
        <v>759</v>
      </c>
      <c r="L66" t="str">
        <f t="shared" si="1"/>
        <v>Assets</v>
      </c>
      <c r="M66" t="str">
        <f t="shared" si="2"/>
        <v>Current Assets</v>
      </c>
      <c r="N66" t="str">
        <f t="shared" si="3"/>
        <v>Other non-financial assets</v>
      </c>
      <c r="O66" t="str">
        <f t="shared" si="4"/>
        <v>Current</v>
      </c>
      <c r="P66" t="str">
        <f t="shared" si="5"/>
        <v>Inventories - UCU Ltd</v>
      </c>
    </row>
    <row r="67" spans="2:16" ht="15" customHeight="1">
      <c r="B67" t="str">
        <f t="shared" si="0"/>
        <v>Detail</v>
      </c>
      <c r="C67" t="s">
        <v>760</v>
      </c>
      <c r="D67" s="4">
        <v>426202.33</v>
      </c>
      <c r="E67" s="4">
        <v>426202.33</v>
      </c>
      <c r="F67" t="s">
        <v>44</v>
      </c>
      <c r="G67" t="s">
        <v>45</v>
      </c>
      <c r="H67" t="s">
        <v>64</v>
      </c>
      <c r="I67">
        <v>0</v>
      </c>
      <c r="J67" t="s">
        <v>65</v>
      </c>
      <c r="K67" t="s">
        <v>357</v>
      </c>
      <c r="L67" t="str">
        <f t="shared" si="1"/>
        <v>Assets</v>
      </c>
      <c r="M67" t="str">
        <f t="shared" si="2"/>
        <v>Non-Current Assets</v>
      </c>
      <c r="N67" t="str">
        <f t="shared" si="3"/>
        <v>Property, plant and equipment</v>
      </c>
      <c r="O67" t="str">
        <f t="shared" si="4"/>
        <v>Property, plant and equipment</v>
      </c>
      <c r="P67" t="str">
        <f t="shared" si="5"/>
        <v>Buildings</v>
      </c>
    </row>
    <row r="68" spans="2:16" ht="15" customHeight="1">
      <c r="B68" t="str">
        <f t="shared" si="0"/>
        <v>Detail</v>
      </c>
      <c r="C68" t="s">
        <v>761</v>
      </c>
      <c r="D68" s="4">
        <v>-335816.06</v>
      </c>
      <c r="E68" s="4">
        <v>-328081.76</v>
      </c>
      <c r="F68" t="s">
        <v>44</v>
      </c>
      <c r="G68" t="s">
        <v>45</v>
      </c>
      <c r="H68" t="s">
        <v>64</v>
      </c>
      <c r="I68">
        <v>0</v>
      </c>
      <c r="J68" t="s">
        <v>65</v>
      </c>
      <c r="K68" t="s">
        <v>357</v>
      </c>
      <c r="L68" t="str">
        <f t="shared" si="1"/>
        <v>Assets</v>
      </c>
      <c r="M68" t="str">
        <f t="shared" si="2"/>
        <v>Non-Current Assets</v>
      </c>
      <c r="N68" t="str">
        <f t="shared" si="3"/>
        <v>Property, plant and equipment</v>
      </c>
      <c r="O68" t="str">
        <f t="shared" si="4"/>
        <v>Property, plant and equipment</v>
      </c>
      <c r="P68" t="str">
        <f t="shared" si="5"/>
        <v>Buildings</v>
      </c>
    </row>
    <row r="69" spans="2:16" ht="15" customHeight="1">
      <c r="B69" t="str">
        <f t="shared" si="0"/>
        <v>Detail</v>
      </c>
      <c r="C69" t="s">
        <v>67</v>
      </c>
      <c r="D69" s="4">
        <v>9200</v>
      </c>
      <c r="E69" s="4">
        <v>9200</v>
      </c>
      <c r="F69" t="s">
        <v>44</v>
      </c>
      <c r="G69" t="s">
        <v>45</v>
      </c>
      <c r="H69" t="s">
        <v>64</v>
      </c>
      <c r="I69">
        <v>0</v>
      </c>
      <c r="J69" t="s">
        <v>65</v>
      </c>
      <c r="K69" t="s">
        <v>66</v>
      </c>
      <c r="L69" t="str">
        <f t="shared" si="1"/>
        <v>Assets</v>
      </c>
      <c r="M69" t="str">
        <f t="shared" si="2"/>
        <v>Non-Current Assets</v>
      </c>
      <c r="N69" t="str">
        <f t="shared" si="3"/>
        <v>Property, plant and equipment</v>
      </c>
      <c r="O69" t="str">
        <f t="shared" si="4"/>
        <v>Property, plant and equipment</v>
      </c>
      <c r="P69" t="str">
        <f t="shared" si="5"/>
        <v>WIP</v>
      </c>
    </row>
    <row r="70" spans="2:16" ht="15" customHeight="1">
      <c r="B70" t="str">
        <f t="shared" si="0"/>
        <v>Detail</v>
      </c>
      <c r="C70" t="s">
        <v>68</v>
      </c>
      <c r="D70" s="4">
        <v>22991.02</v>
      </c>
      <c r="E70" s="4">
        <v>22991.02</v>
      </c>
      <c r="F70" t="s">
        <v>44</v>
      </c>
      <c r="G70" t="s">
        <v>45</v>
      </c>
      <c r="H70" t="s">
        <v>64</v>
      </c>
      <c r="I70">
        <v>0</v>
      </c>
      <c r="J70" t="s">
        <v>65</v>
      </c>
      <c r="K70" t="s">
        <v>69</v>
      </c>
      <c r="L70" t="str">
        <f t="shared" si="1"/>
        <v>Assets</v>
      </c>
      <c r="M70" t="str">
        <f t="shared" si="2"/>
        <v>Non-Current Assets</v>
      </c>
      <c r="N70" t="str">
        <f t="shared" si="3"/>
        <v>Property, plant and equipment</v>
      </c>
      <c r="O70" t="str">
        <f t="shared" si="4"/>
        <v>Property, plant and equipment</v>
      </c>
      <c r="P70" t="str">
        <f t="shared" si="5"/>
        <v>Computer Equipment</v>
      </c>
    </row>
    <row r="71" spans="2:16" ht="15" customHeight="1">
      <c r="B71" t="str">
        <f t="shared" si="0"/>
        <v>Detail</v>
      </c>
      <c r="C71" t="s">
        <v>70</v>
      </c>
      <c r="D71" s="4">
        <v>-20121.03</v>
      </c>
      <c r="E71" s="4">
        <v>-16853.51</v>
      </c>
      <c r="F71" t="s">
        <v>44</v>
      </c>
      <c r="G71" t="s">
        <v>45</v>
      </c>
      <c r="H71" t="s">
        <v>64</v>
      </c>
      <c r="I71">
        <v>0</v>
      </c>
      <c r="J71" t="s">
        <v>65</v>
      </c>
      <c r="K71" t="s">
        <v>69</v>
      </c>
      <c r="L71" t="str">
        <f t="shared" si="1"/>
        <v>Assets</v>
      </c>
      <c r="M71" t="str">
        <f t="shared" si="2"/>
        <v>Non-Current Assets</v>
      </c>
      <c r="N71" t="str">
        <f t="shared" si="3"/>
        <v>Property, plant and equipment</v>
      </c>
      <c r="O71" t="str">
        <f t="shared" si="4"/>
        <v>Property, plant and equipment</v>
      </c>
      <c r="P71" t="str">
        <f t="shared" si="5"/>
        <v>Computer Equipment</v>
      </c>
    </row>
    <row r="72" spans="2:16" ht="15" customHeight="1">
      <c r="B72" t="str">
        <f t="shared" si="0"/>
        <v>Detail</v>
      </c>
      <c r="C72" t="s">
        <v>371</v>
      </c>
      <c r="D72" s="4">
        <v>24292.5</v>
      </c>
      <c r="E72" s="4">
        <v>24292.5</v>
      </c>
      <c r="F72" t="s">
        <v>44</v>
      </c>
      <c r="G72" t="s">
        <v>45</v>
      </c>
      <c r="H72" t="s">
        <v>64</v>
      </c>
      <c r="I72">
        <v>0</v>
      </c>
      <c r="J72" t="s">
        <v>65</v>
      </c>
      <c r="K72" t="s">
        <v>372</v>
      </c>
      <c r="L72" t="str">
        <f t="shared" si="1"/>
        <v>Assets</v>
      </c>
      <c r="M72" t="str">
        <f t="shared" si="2"/>
        <v>Non-Current Assets</v>
      </c>
      <c r="N72" t="str">
        <f t="shared" si="3"/>
        <v>Property, plant and equipment</v>
      </c>
      <c r="O72" t="str">
        <f t="shared" si="4"/>
        <v>Property, plant and equipment</v>
      </c>
      <c r="P72" t="str">
        <f t="shared" si="5"/>
        <v>Motor Vehicle</v>
      </c>
    </row>
    <row r="73" spans="2:16" ht="15" customHeight="1">
      <c r="B73" t="str">
        <f t="shared" si="0"/>
        <v>Detail</v>
      </c>
      <c r="C73" t="s">
        <v>373</v>
      </c>
      <c r="D73" s="4">
        <v>-24292.5</v>
      </c>
      <c r="E73" s="4">
        <v>-24292.5</v>
      </c>
      <c r="F73" t="s">
        <v>44</v>
      </c>
      <c r="G73" t="s">
        <v>45</v>
      </c>
      <c r="H73" t="s">
        <v>64</v>
      </c>
      <c r="I73">
        <v>0</v>
      </c>
      <c r="J73" t="s">
        <v>65</v>
      </c>
      <c r="K73" t="s">
        <v>372</v>
      </c>
      <c r="L73" t="str">
        <f t="shared" si="1"/>
        <v>Assets</v>
      </c>
      <c r="M73" t="str">
        <f t="shared" si="2"/>
        <v>Non-Current Assets</v>
      </c>
      <c r="N73" t="str">
        <f t="shared" si="3"/>
        <v>Property, plant and equipment</v>
      </c>
      <c r="O73" t="str">
        <f t="shared" si="4"/>
        <v>Property, plant and equipment</v>
      </c>
      <c r="P73" t="str">
        <f t="shared" si="5"/>
        <v>Motor Vehicle</v>
      </c>
    </row>
    <row r="74" spans="2:16" ht="15" customHeight="1">
      <c r="B74" t="str">
        <f t="shared" si="0"/>
        <v>Detail</v>
      </c>
      <c r="C74" t="s">
        <v>71</v>
      </c>
      <c r="D74" s="4">
        <v>1757763.64</v>
      </c>
      <c r="E74" s="4">
        <v>1754631.64</v>
      </c>
      <c r="F74" t="s">
        <v>44</v>
      </c>
      <c r="G74" t="s">
        <v>45</v>
      </c>
      <c r="H74" t="s">
        <v>64</v>
      </c>
      <c r="I74">
        <v>0</v>
      </c>
      <c r="J74" t="s">
        <v>65</v>
      </c>
      <c r="K74" t="s">
        <v>72</v>
      </c>
      <c r="L74" t="str">
        <f t="shared" si="1"/>
        <v>Assets</v>
      </c>
      <c r="M74" t="str">
        <f t="shared" si="2"/>
        <v>Non-Current Assets</v>
      </c>
      <c r="N74" t="str">
        <f t="shared" si="3"/>
        <v>Property, plant and equipment</v>
      </c>
      <c r="O74" t="str">
        <f t="shared" si="4"/>
        <v>Property, plant and equipment</v>
      </c>
      <c r="P74" t="str">
        <f t="shared" si="5"/>
        <v>Equipment</v>
      </c>
    </row>
    <row r="75" spans="2:16" ht="15" customHeight="1">
      <c r="B75" t="str">
        <f t="shared" si="0"/>
        <v>Detail</v>
      </c>
      <c r="C75" t="s">
        <v>73</v>
      </c>
      <c r="D75" s="4">
        <v>-1502668.83</v>
      </c>
      <c r="E75" s="4">
        <v>-1456480.91</v>
      </c>
      <c r="F75" t="s">
        <v>44</v>
      </c>
      <c r="G75" t="s">
        <v>45</v>
      </c>
      <c r="H75" t="s">
        <v>64</v>
      </c>
      <c r="I75">
        <v>0</v>
      </c>
      <c r="J75" t="s">
        <v>65</v>
      </c>
      <c r="K75" t="s">
        <v>72</v>
      </c>
      <c r="L75" t="str">
        <f t="shared" si="1"/>
        <v>Assets</v>
      </c>
      <c r="M75" t="str">
        <f t="shared" si="2"/>
        <v>Non-Current Assets</v>
      </c>
      <c r="N75" t="str">
        <f t="shared" si="3"/>
        <v>Property, plant and equipment</v>
      </c>
      <c r="O75" t="str">
        <f t="shared" si="4"/>
        <v>Property, plant and equipment</v>
      </c>
      <c r="P75" t="str">
        <f t="shared" si="5"/>
        <v>Equipment</v>
      </c>
    </row>
    <row r="76" spans="2:16" ht="15" customHeight="1">
      <c r="B76" t="str">
        <f t="shared" si="0"/>
        <v>Detail</v>
      </c>
      <c r="C76" t="s">
        <v>377</v>
      </c>
      <c r="D76" s="4">
        <v>5583.91</v>
      </c>
      <c r="E76" s="4">
        <v>5583.91</v>
      </c>
      <c r="F76" t="s">
        <v>44</v>
      </c>
      <c r="G76" t="s">
        <v>45</v>
      </c>
      <c r="H76" t="s">
        <v>64</v>
      </c>
      <c r="I76" t="s">
        <v>378</v>
      </c>
      <c r="J76">
        <v>0</v>
      </c>
      <c r="K76" t="s">
        <v>379</v>
      </c>
      <c r="L76" t="str">
        <f t="shared" si="1"/>
        <v>Assets</v>
      </c>
      <c r="M76" t="str">
        <f t="shared" si="2"/>
        <v>Non-Current Assets</v>
      </c>
      <c r="N76" t="str">
        <f t="shared" si="3"/>
        <v>Intangible assets</v>
      </c>
      <c r="O76" t="str">
        <f t="shared" si="4"/>
        <v>Computer Software</v>
      </c>
      <c r="P76" t="str">
        <f t="shared" si="5"/>
        <v>Computer Software</v>
      </c>
    </row>
    <row r="77" spans="2:16" ht="15" customHeight="1">
      <c r="B77" t="str">
        <f t="shared" si="0"/>
        <v>Detail</v>
      </c>
      <c r="C77" t="s">
        <v>380</v>
      </c>
      <c r="D77" s="4">
        <v>-5583.91</v>
      </c>
      <c r="E77" s="4">
        <v>-5583.91</v>
      </c>
      <c r="F77" t="s">
        <v>44</v>
      </c>
      <c r="G77" t="s">
        <v>45</v>
      </c>
      <c r="H77" t="s">
        <v>64</v>
      </c>
      <c r="I77" t="s">
        <v>378</v>
      </c>
      <c r="J77">
        <v>0</v>
      </c>
      <c r="K77" t="s">
        <v>379</v>
      </c>
      <c r="L77" t="str">
        <f t="shared" si="1"/>
        <v>Assets</v>
      </c>
      <c r="M77" t="str">
        <f t="shared" si="2"/>
        <v>Non-Current Assets</v>
      </c>
      <c r="N77" t="str">
        <f t="shared" si="3"/>
        <v>Intangible assets</v>
      </c>
      <c r="O77" t="str">
        <f t="shared" si="4"/>
        <v>Computer Software</v>
      </c>
      <c r="P77" t="str">
        <f t="shared" si="5"/>
        <v>Computer Software</v>
      </c>
    </row>
    <row r="78" spans="2:16" ht="15" customHeight="1">
      <c r="B78" t="str">
        <f t="shared" si="0"/>
        <v>Detail</v>
      </c>
      <c r="C78" t="s">
        <v>384</v>
      </c>
      <c r="D78" s="4">
        <v>-1513232.4</v>
      </c>
      <c r="E78" s="4">
        <v>-2050849.5</v>
      </c>
      <c r="F78" t="s">
        <v>44</v>
      </c>
      <c r="G78" t="s">
        <v>75</v>
      </c>
      <c r="H78" t="s">
        <v>76</v>
      </c>
      <c r="I78">
        <v>0</v>
      </c>
      <c r="J78" t="s">
        <v>77</v>
      </c>
      <c r="K78" t="s">
        <v>78</v>
      </c>
      <c r="L78" t="str">
        <f t="shared" si="1"/>
        <v>Liabilities</v>
      </c>
      <c r="M78" t="str">
        <f t="shared" si="2"/>
        <v>Current Liabilities</v>
      </c>
      <c r="N78" t="str">
        <f t="shared" si="3"/>
        <v>Trade and other payables</v>
      </c>
      <c r="O78" t="str">
        <f t="shared" si="4"/>
        <v>Trade and other payables</v>
      </c>
      <c r="P78" t="str">
        <f t="shared" si="5"/>
        <v>Payables</v>
      </c>
    </row>
    <row r="79" spans="2:16" ht="15" customHeight="1">
      <c r="B79" t="str">
        <f t="shared" si="0"/>
        <v>Detail</v>
      </c>
      <c r="C79" t="s">
        <v>762</v>
      </c>
      <c r="D79" s="4">
        <v>0</v>
      </c>
      <c r="E79" s="4">
        <v>0</v>
      </c>
      <c r="F79" t="s">
        <v>44</v>
      </c>
      <c r="G79" t="s">
        <v>75</v>
      </c>
      <c r="H79" t="s">
        <v>76</v>
      </c>
      <c r="I79">
        <v>0</v>
      </c>
      <c r="J79" t="s">
        <v>77</v>
      </c>
      <c r="K79" t="s">
        <v>78</v>
      </c>
      <c r="L79" t="str">
        <f t="shared" si="1"/>
        <v>Liabilities</v>
      </c>
      <c r="M79" t="str">
        <f t="shared" si="2"/>
        <v>Current Liabilities</v>
      </c>
      <c r="N79" t="str">
        <f t="shared" si="3"/>
        <v>Trade and other payables</v>
      </c>
      <c r="O79" t="str">
        <f t="shared" si="4"/>
        <v>Trade and other payables</v>
      </c>
      <c r="P79" t="str">
        <f t="shared" si="5"/>
        <v>Payables</v>
      </c>
    </row>
    <row r="80" spans="2:16" ht="15" customHeight="1">
      <c r="B80" t="str">
        <f t="shared" si="0"/>
        <v>Detail</v>
      </c>
      <c r="C80" t="s">
        <v>79</v>
      </c>
      <c r="D80" s="4">
        <v>149140.23</v>
      </c>
      <c r="E80" s="4">
        <v>-2232.15</v>
      </c>
      <c r="F80" t="s">
        <v>44</v>
      </c>
      <c r="G80" t="s">
        <v>75</v>
      </c>
      <c r="H80" t="s">
        <v>76</v>
      </c>
      <c r="I80">
        <v>0</v>
      </c>
      <c r="J80" t="s">
        <v>77</v>
      </c>
      <c r="K80" t="s">
        <v>78</v>
      </c>
      <c r="L80" t="str">
        <f t="shared" si="1"/>
        <v>Liabilities</v>
      </c>
      <c r="M80" t="str">
        <f t="shared" si="2"/>
        <v>Current Liabilities</v>
      </c>
      <c r="N80" t="str">
        <f t="shared" si="3"/>
        <v>Trade and other payables</v>
      </c>
      <c r="O80" t="str">
        <f t="shared" si="4"/>
        <v>Trade and other payables</v>
      </c>
      <c r="P80" t="str">
        <f t="shared" si="5"/>
        <v>Payables</v>
      </c>
    </row>
    <row r="81" spans="2:16" ht="15" customHeight="1">
      <c r="B81" t="str">
        <f t="shared" si="0"/>
        <v>Detail</v>
      </c>
      <c r="C81" t="s">
        <v>80</v>
      </c>
      <c r="D81" s="4">
        <v>-47389.65</v>
      </c>
      <c r="E81" s="4">
        <v>-47389.65</v>
      </c>
      <c r="F81" t="s">
        <v>44</v>
      </c>
      <c r="G81" t="s">
        <v>75</v>
      </c>
      <c r="H81" t="s">
        <v>76</v>
      </c>
      <c r="I81">
        <v>0</v>
      </c>
      <c r="J81" t="s">
        <v>77</v>
      </c>
      <c r="K81" t="s">
        <v>81</v>
      </c>
      <c r="L81" t="str">
        <f t="shared" si="1"/>
        <v>Liabilities</v>
      </c>
      <c r="M81" t="str">
        <f t="shared" si="2"/>
        <v>Current Liabilities</v>
      </c>
      <c r="N81" t="str">
        <f t="shared" si="3"/>
        <v>Trade and other payables</v>
      </c>
      <c r="O81" t="str">
        <f t="shared" si="4"/>
        <v>Trade and other payables</v>
      </c>
      <c r="P81" t="str">
        <f t="shared" si="5"/>
        <v>Accrued salaries and wages</v>
      </c>
    </row>
    <row r="82" spans="2:16" ht="15" customHeight="1">
      <c r="B82" t="str">
        <f t="shared" si="0"/>
        <v>Detail</v>
      </c>
      <c r="C82" t="s">
        <v>82</v>
      </c>
      <c r="D82" s="4">
        <v>0</v>
      </c>
      <c r="E82" s="4">
        <v>-78791.72</v>
      </c>
      <c r="F82" t="s">
        <v>44</v>
      </c>
      <c r="G82" t="s">
        <v>75</v>
      </c>
      <c r="H82" t="s">
        <v>76</v>
      </c>
      <c r="I82">
        <v>0</v>
      </c>
      <c r="J82" t="s">
        <v>77</v>
      </c>
      <c r="K82" t="s">
        <v>83</v>
      </c>
      <c r="L82" t="str">
        <f t="shared" si="1"/>
        <v>Liabilities</v>
      </c>
      <c r="M82" t="str">
        <f t="shared" si="2"/>
        <v>Current Liabilities</v>
      </c>
      <c r="N82" t="str">
        <f t="shared" si="3"/>
        <v>Trade and other payables</v>
      </c>
      <c r="O82" t="str">
        <f t="shared" si="4"/>
        <v>Trade and other payables</v>
      </c>
      <c r="P82" t="str">
        <f t="shared" si="5"/>
        <v>Accrued expenses</v>
      </c>
    </row>
    <row r="83" spans="2:16" ht="15" customHeight="1">
      <c r="B83" t="str">
        <f t="shared" si="0"/>
        <v>Detail</v>
      </c>
      <c r="C83" t="s">
        <v>84</v>
      </c>
      <c r="D83" s="4">
        <v>-41551.19</v>
      </c>
      <c r="E83" s="4">
        <v>-81184.17</v>
      </c>
      <c r="F83" t="s">
        <v>44</v>
      </c>
      <c r="G83" t="s">
        <v>75</v>
      </c>
      <c r="H83" t="s">
        <v>76</v>
      </c>
      <c r="I83" t="s">
        <v>85</v>
      </c>
      <c r="J83" t="s">
        <v>86</v>
      </c>
      <c r="K83" t="s">
        <v>87</v>
      </c>
      <c r="L83" t="str">
        <f t="shared" si="1"/>
        <v>Liabilities</v>
      </c>
      <c r="M83" t="str">
        <f t="shared" si="2"/>
        <v>Current Liabilities</v>
      </c>
      <c r="N83" t="str">
        <f t="shared" si="3"/>
        <v>Provisions</v>
      </c>
      <c r="O83" t="str">
        <f t="shared" si="4"/>
        <v>Current - due at reporting date</v>
      </c>
      <c r="P83" t="str">
        <f t="shared" si="5"/>
        <v>Provision for long service leave</v>
      </c>
    </row>
    <row r="84" spans="2:16" ht="15" customHeight="1">
      <c r="B84" t="str">
        <f t="shared" si="0"/>
        <v>Detail</v>
      </c>
      <c r="C84" t="s">
        <v>88</v>
      </c>
      <c r="D84" s="4">
        <v>-159462.94</v>
      </c>
      <c r="E84" s="4">
        <v>-185922.2</v>
      </c>
      <c r="F84" t="s">
        <v>44</v>
      </c>
      <c r="G84" t="s">
        <v>75</v>
      </c>
      <c r="H84" t="s">
        <v>76</v>
      </c>
      <c r="I84" t="s">
        <v>85</v>
      </c>
      <c r="J84" t="s">
        <v>86</v>
      </c>
      <c r="K84" t="s">
        <v>89</v>
      </c>
      <c r="L84" t="str">
        <f t="shared" si="1"/>
        <v>Liabilities</v>
      </c>
      <c r="M84" t="str">
        <f t="shared" si="2"/>
        <v>Current Liabilities</v>
      </c>
      <c r="N84" t="str">
        <f t="shared" si="3"/>
        <v>Provisions</v>
      </c>
      <c r="O84" t="str">
        <f t="shared" si="4"/>
        <v>Current - due at reporting date</v>
      </c>
      <c r="P84" t="str">
        <f t="shared" si="5"/>
        <v>Provision for annual leave</v>
      </c>
    </row>
    <row r="85" spans="2:16" ht="15" customHeight="1">
      <c r="B85" t="str">
        <f t="shared" si="0"/>
        <v>Detail</v>
      </c>
      <c r="C85" t="s">
        <v>92</v>
      </c>
      <c r="D85" s="4">
        <v>-3000</v>
      </c>
      <c r="E85" s="4">
        <v>-5000</v>
      </c>
      <c r="F85" t="s">
        <v>44</v>
      </c>
      <c r="G85" t="s">
        <v>75</v>
      </c>
      <c r="H85" t="s">
        <v>76</v>
      </c>
      <c r="I85" t="s">
        <v>90</v>
      </c>
      <c r="J85" t="s">
        <v>60</v>
      </c>
      <c r="K85" t="s">
        <v>91</v>
      </c>
      <c r="L85" t="str">
        <f t="shared" si="1"/>
        <v>Liabilities</v>
      </c>
      <c r="M85" t="str">
        <f t="shared" si="2"/>
        <v>Current Liabilities</v>
      </c>
      <c r="N85" t="str">
        <f t="shared" si="3"/>
        <v>Other financial liabilities</v>
      </c>
      <c r="O85" t="str">
        <f t="shared" si="4"/>
        <v>Current</v>
      </c>
      <c r="P85" t="str">
        <f t="shared" si="5"/>
        <v>Fees received in advance</v>
      </c>
    </row>
    <row r="86" spans="2:16" ht="15" customHeight="1">
      <c r="B86" t="str">
        <f t="shared" si="0"/>
        <v>Detail</v>
      </c>
      <c r="C86" t="s">
        <v>94</v>
      </c>
      <c r="D86" s="4">
        <v>-59350.33</v>
      </c>
      <c r="E86" s="4">
        <v>-59350.33</v>
      </c>
      <c r="F86" t="s">
        <v>44</v>
      </c>
      <c r="G86" t="s">
        <v>75</v>
      </c>
      <c r="H86" t="s">
        <v>93</v>
      </c>
      <c r="I86" t="s">
        <v>85</v>
      </c>
      <c r="J86" t="s">
        <v>95</v>
      </c>
      <c r="K86" t="s">
        <v>87</v>
      </c>
      <c r="L86" t="str">
        <f t="shared" si="1"/>
        <v>Liabilities</v>
      </c>
      <c r="M86" t="str">
        <f t="shared" si="2"/>
        <v>Non-Current Liabilities</v>
      </c>
      <c r="N86" t="str">
        <f t="shared" si="3"/>
        <v>Provisions</v>
      </c>
      <c r="O86" t="str">
        <f t="shared" si="4"/>
        <v>Non-current - not due at reporting date</v>
      </c>
      <c r="P86" t="str">
        <f t="shared" si="5"/>
        <v>Provision for long service leave</v>
      </c>
    </row>
    <row r="87" spans="2:16" ht="15" customHeight="1">
      <c r="B87" t="str">
        <f t="shared" si="0"/>
        <v>Detail</v>
      </c>
      <c r="C87" t="s">
        <v>99</v>
      </c>
      <c r="D87" s="4">
        <v>925805.89</v>
      </c>
      <c r="E87" s="4">
        <v>1028256.47</v>
      </c>
      <c r="F87" t="s">
        <v>44</v>
      </c>
      <c r="G87">
        <v>0</v>
      </c>
      <c r="H87" t="s">
        <v>96</v>
      </c>
      <c r="I87">
        <v>0</v>
      </c>
      <c r="J87" t="s">
        <v>97</v>
      </c>
      <c r="K87" t="s">
        <v>98</v>
      </c>
      <c r="L87" t="str">
        <f t="shared" si="1"/>
        <v>Equity</v>
      </c>
      <c r="M87" t="str">
        <f t="shared" si="2"/>
        <v>Equity</v>
      </c>
      <c r="N87" t="str">
        <f t="shared" si="3"/>
        <v>Reserves and retained surplus</v>
      </c>
      <c r="O87" t="str">
        <f t="shared" si="4"/>
        <v>Reserves and retained surplus</v>
      </c>
      <c r="P87" t="str">
        <f t="shared" si="5"/>
        <v>Retained earnings at the beginning of the year</v>
      </c>
    </row>
    <row r="88" spans="2:16" ht="15" customHeight="1">
      <c r="B88" t="str">
        <f t="shared" si="0"/>
        <v>Detail</v>
      </c>
      <c r="C88" t="s">
        <v>763</v>
      </c>
      <c r="D88" s="4">
        <v>0</v>
      </c>
      <c r="E88" s="4">
        <v>0</v>
      </c>
      <c r="F88" t="s">
        <v>49</v>
      </c>
      <c r="G88" t="s">
        <v>100</v>
      </c>
      <c r="H88">
        <v>0</v>
      </c>
      <c r="I88" t="s">
        <v>101</v>
      </c>
      <c r="J88" t="s">
        <v>103</v>
      </c>
      <c r="K88" t="s">
        <v>246</v>
      </c>
      <c r="L88" t="str">
        <f t="shared" si="1"/>
        <v>Income from continuing operations</v>
      </c>
      <c r="M88" t="str">
        <f t="shared" si="2"/>
        <v>Fees and charges</v>
      </c>
      <c r="N88" t="str">
        <f t="shared" si="3"/>
        <v>Fees and charges</v>
      </c>
      <c r="O88" t="str">
        <f t="shared" si="4"/>
        <v>Non-course fees and charges</v>
      </c>
      <c r="P88" t="str">
        <f t="shared" si="5"/>
        <v>Student accommodation charges</v>
      </c>
    </row>
    <row r="89" spans="2:16" ht="15" customHeight="1">
      <c r="B89" t="str">
        <f t="shared" si="0"/>
        <v>Detail</v>
      </c>
      <c r="C89" t="s">
        <v>551</v>
      </c>
      <c r="D89" s="4">
        <v>0</v>
      </c>
      <c r="E89" s="4">
        <v>0</v>
      </c>
      <c r="F89" t="s">
        <v>49</v>
      </c>
      <c r="G89" t="s">
        <v>100</v>
      </c>
      <c r="H89">
        <v>0</v>
      </c>
      <c r="I89" t="s">
        <v>101</v>
      </c>
      <c r="J89" t="s">
        <v>103</v>
      </c>
      <c r="K89" t="s">
        <v>552</v>
      </c>
      <c r="L89" t="str">
        <f t="shared" si="1"/>
        <v>Income from continuing operations</v>
      </c>
      <c r="M89" t="str">
        <f t="shared" si="2"/>
        <v>Fees and charges</v>
      </c>
      <c r="N89" t="str">
        <f t="shared" si="3"/>
        <v>Fees and charges</v>
      </c>
      <c r="O89" t="str">
        <f t="shared" si="4"/>
        <v>Non-course fees and charges</v>
      </c>
      <c r="P89" t="str">
        <f t="shared" si="5"/>
        <v>Student amenities fee</v>
      </c>
    </row>
    <row r="90" spans="2:16" ht="15" customHeight="1">
      <c r="B90" t="str">
        <f t="shared" si="0"/>
        <v>Detail</v>
      </c>
      <c r="C90" t="s">
        <v>105</v>
      </c>
      <c r="D90" s="4">
        <v>-526.57</v>
      </c>
      <c r="E90" s="4">
        <v>-1858.42</v>
      </c>
      <c r="F90" t="s">
        <v>49</v>
      </c>
      <c r="G90" t="s">
        <v>100</v>
      </c>
      <c r="H90" t="s">
        <v>231</v>
      </c>
      <c r="I90" t="s">
        <v>106</v>
      </c>
      <c r="J90" t="s">
        <v>107</v>
      </c>
      <c r="K90" t="s">
        <v>108</v>
      </c>
      <c r="L90" t="str">
        <f t="shared" si="1"/>
        <v>Income from continuing operations</v>
      </c>
      <c r="M90" t="str">
        <f t="shared" si="2"/>
        <v>Investment revenue</v>
      </c>
      <c r="N90" t="str">
        <f t="shared" si="3"/>
        <v>Investment revenue and income</v>
      </c>
      <c r="O90" t="str">
        <f t="shared" si="4"/>
        <v>Investment Revenue</v>
      </c>
      <c r="P90" t="str">
        <f t="shared" si="5"/>
        <v>Bank account interest</v>
      </c>
    </row>
    <row r="91" spans="2:16" ht="15" customHeight="1">
      <c r="B91" t="str">
        <f t="shared" si="0"/>
        <v>Detail</v>
      </c>
      <c r="C91" t="s">
        <v>575</v>
      </c>
      <c r="D91" s="4">
        <v>0</v>
      </c>
      <c r="E91" s="4">
        <v>0</v>
      </c>
      <c r="F91" t="s">
        <v>49</v>
      </c>
      <c r="G91" t="s">
        <v>100</v>
      </c>
      <c r="H91">
        <v>0</v>
      </c>
      <c r="I91">
        <v>0</v>
      </c>
      <c r="J91" t="s">
        <v>109</v>
      </c>
      <c r="K91" t="s">
        <v>256</v>
      </c>
      <c r="L91" t="str">
        <f t="shared" si="1"/>
        <v>Income from continuing operations</v>
      </c>
      <c r="M91" t="str">
        <f t="shared" si="2"/>
        <v>Other income</v>
      </c>
      <c r="N91" t="str">
        <f t="shared" si="3"/>
        <v>Other income</v>
      </c>
      <c r="O91" t="str">
        <f t="shared" si="4"/>
        <v>Other income</v>
      </c>
      <c r="P91" t="str">
        <f t="shared" si="5"/>
        <v>Administrative charges</v>
      </c>
    </row>
    <row r="92" spans="2:16" ht="15" customHeight="1">
      <c r="B92" t="str">
        <f t="shared" si="0"/>
        <v>Detail</v>
      </c>
      <c r="C92" t="s">
        <v>579</v>
      </c>
      <c r="D92" s="4">
        <v>-3931.81</v>
      </c>
      <c r="E92" s="4">
        <v>-4737.44</v>
      </c>
      <c r="F92" t="s">
        <v>49</v>
      </c>
      <c r="G92" t="s">
        <v>100</v>
      </c>
      <c r="H92">
        <v>0</v>
      </c>
      <c r="I92">
        <v>0</v>
      </c>
      <c r="J92" t="s">
        <v>109</v>
      </c>
      <c r="K92" t="s">
        <v>580</v>
      </c>
      <c r="L92" t="str">
        <f t="shared" si="1"/>
        <v>Income from continuing operations</v>
      </c>
      <c r="M92" t="str">
        <f t="shared" si="2"/>
        <v>Other income</v>
      </c>
      <c r="N92" t="str">
        <f t="shared" si="3"/>
        <v>Other income</v>
      </c>
      <c r="O92" t="str">
        <f t="shared" si="4"/>
        <v>Other income</v>
      </c>
      <c r="P92" t="str">
        <f t="shared" si="5"/>
        <v>Hire of facilities</v>
      </c>
    </row>
    <row r="93" spans="2:16" ht="15" customHeight="1">
      <c r="B93" t="str">
        <f t="shared" si="0"/>
        <v>Detail</v>
      </c>
      <c r="C93" t="s">
        <v>581</v>
      </c>
      <c r="D93" s="4">
        <v>-306879.61</v>
      </c>
      <c r="E93" s="4">
        <v>-369629.63</v>
      </c>
      <c r="F93" t="s">
        <v>49</v>
      </c>
      <c r="G93" t="s">
        <v>100</v>
      </c>
      <c r="H93">
        <v>0</v>
      </c>
      <c r="I93">
        <v>0</v>
      </c>
      <c r="J93" t="s">
        <v>109</v>
      </c>
      <c r="K93" t="s">
        <v>580</v>
      </c>
      <c r="L93" t="str">
        <f t="shared" si="1"/>
        <v>Income from continuing operations</v>
      </c>
      <c r="M93" t="str">
        <f t="shared" si="2"/>
        <v>Other income</v>
      </c>
      <c r="N93" t="str">
        <f t="shared" si="3"/>
        <v>Other income</v>
      </c>
      <c r="O93" t="str">
        <f t="shared" si="4"/>
        <v>Other income</v>
      </c>
      <c r="P93" t="str">
        <f t="shared" si="5"/>
        <v>Hire of facilities</v>
      </c>
    </row>
    <row r="94" spans="2:16" ht="15" customHeight="1">
      <c r="B94" t="str">
        <f t="shared" si="0"/>
        <v>Detail</v>
      </c>
      <c r="C94" t="s">
        <v>582</v>
      </c>
      <c r="D94" s="4">
        <v>-40.91</v>
      </c>
      <c r="E94" s="4">
        <v>0</v>
      </c>
      <c r="F94" t="s">
        <v>49</v>
      </c>
      <c r="G94" t="s">
        <v>100</v>
      </c>
      <c r="H94">
        <v>0</v>
      </c>
      <c r="I94">
        <v>0</v>
      </c>
      <c r="J94" t="s">
        <v>109</v>
      </c>
      <c r="K94" t="s">
        <v>580</v>
      </c>
      <c r="L94" t="str">
        <f t="shared" si="1"/>
        <v>Income from continuing operations</v>
      </c>
      <c r="M94" t="str">
        <f t="shared" si="2"/>
        <v>Other income</v>
      </c>
      <c r="N94" t="str">
        <f t="shared" si="3"/>
        <v>Other income</v>
      </c>
      <c r="O94" t="str">
        <f t="shared" si="4"/>
        <v>Other income</v>
      </c>
      <c r="P94" t="str">
        <f t="shared" si="5"/>
        <v>Hire of facilities</v>
      </c>
    </row>
    <row r="95" spans="2:16" ht="15" customHeight="1">
      <c r="B95" t="str">
        <f t="shared" si="0"/>
        <v>Detail</v>
      </c>
      <c r="C95" t="s">
        <v>748</v>
      </c>
      <c r="D95" s="4">
        <v>-186455.71</v>
      </c>
      <c r="E95" s="4">
        <v>-233684.39</v>
      </c>
      <c r="F95" t="s">
        <v>49</v>
      </c>
      <c r="G95" t="s">
        <v>100</v>
      </c>
      <c r="H95">
        <v>0</v>
      </c>
      <c r="I95">
        <v>0</v>
      </c>
      <c r="J95" t="s">
        <v>109</v>
      </c>
      <c r="K95" t="s">
        <v>580</v>
      </c>
      <c r="L95" t="str">
        <f t="shared" si="1"/>
        <v>Income from continuing operations</v>
      </c>
      <c r="M95" t="str">
        <f t="shared" si="2"/>
        <v>Other income</v>
      </c>
      <c r="N95" t="str">
        <f t="shared" si="3"/>
        <v>Other income</v>
      </c>
      <c r="O95" t="str">
        <f t="shared" si="4"/>
        <v>Other income</v>
      </c>
      <c r="P95" t="str">
        <f t="shared" si="5"/>
        <v>Hire of facilities</v>
      </c>
    </row>
    <row r="96" spans="2:16" ht="15" customHeight="1">
      <c r="B96" t="str">
        <f t="shared" si="0"/>
        <v>Detail</v>
      </c>
      <c r="C96" t="s">
        <v>110</v>
      </c>
      <c r="D96" s="4">
        <v>-302375.61</v>
      </c>
      <c r="E96" s="4">
        <v>-2487115</v>
      </c>
      <c r="F96" t="s">
        <v>49</v>
      </c>
      <c r="G96" t="s">
        <v>100</v>
      </c>
      <c r="H96">
        <v>0</v>
      </c>
      <c r="I96">
        <v>0</v>
      </c>
      <c r="J96" t="s">
        <v>109</v>
      </c>
      <c r="K96" t="s">
        <v>111</v>
      </c>
      <c r="L96" t="str">
        <f t="shared" si="1"/>
        <v>Income from continuing operations</v>
      </c>
      <c r="M96" t="str">
        <f t="shared" si="2"/>
        <v>Other income</v>
      </c>
      <c r="N96" t="str">
        <f t="shared" si="3"/>
        <v>Other income</v>
      </c>
      <c r="O96" t="str">
        <f t="shared" si="4"/>
        <v>Other income</v>
      </c>
      <c r="P96" t="str">
        <f t="shared" si="5"/>
        <v>Miscellaneous</v>
      </c>
    </row>
    <row r="97" spans="2:16" ht="15" customHeight="1">
      <c r="B97" t="str">
        <f t="shared" si="0"/>
        <v>Detail</v>
      </c>
      <c r="C97" t="s">
        <v>583</v>
      </c>
      <c r="D97" s="4">
        <v>0</v>
      </c>
      <c r="E97" s="4">
        <v>0</v>
      </c>
      <c r="F97" t="s">
        <v>49</v>
      </c>
      <c r="G97" t="s">
        <v>100</v>
      </c>
      <c r="H97">
        <v>0</v>
      </c>
      <c r="I97">
        <v>0</v>
      </c>
      <c r="J97" t="s">
        <v>109</v>
      </c>
      <c r="K97" t="s">
        <v>111</v>
      </c>
      <c r="L97" t="str">
        <f t="shared" si="1"/>
        <v>Income from continuing operations</v>
      </c>
      <c r="M97" t="str">
        <f t="shared" si="2"/>
        <v>Other income</v>
      </c>
      <c r="N97" t="str">
        <f t="shared" si="3"/>
        <v>Other income</v>
      </c>
      <c r="O97" t="str">
        <f t="shared" si="4"/>
        <v>Other income</v>
      </c>
      <c r="P97" t="str">
        <f t="shared" si="5"/>
        <v>Miscellaneous</v>
      </c>
    </row>
    <row r="98" spans="2:16" ht="15" customHeight="1">
      <c r="B98" t="str">
        <f t="shared" si="0"/>
        <v>Detail</v>
      </c>
      <c r="C98" t="s">
        <v>587</v>
      </c>
      <c r="D98" s="4">
        <v>-92811.79</v>
      </c>
      <c r="E98" s="4">
        <v>-242924.86</v>
      </c>
      <c r="F98" t="s">
        <v>49</v>
      </c>
      <c r="G98" t="s">
        <v>100</v>
      </c>
      <c r="H98">
        <v>0</v>
      </c>
      <c r="I98">
        <v>0</v>
      </c>
      <c r="J98" t="s">
        <v>109</v>
      </c>
      <c r="K98" t="s">
        <v>111</v>
      </c>
      <c r="L98" t="str">
        <f t="shared" si="1"/>
        <v>Income from continuing operations</v>
      </c>
      <c r="M98" t="str">
        <f t="shared" si="2"/>
        <v>Other income</v>
      </c>
      <c r="N98" t="str">
        <f t="shared" si="3"/>
        <v>Other income</v>
      </c>
      <c r="O98" t="str">
        <f t="shared" si="4"/>
        <v>Other income</v>
      </c>
      <c r="P98" t="str">
        <f t="shared" si="5"/>
        <v>Miscellaneous</v>
      </c>
    </row>
    <row r="99" spans="2:16" ht="15" customHeight="1">
      <c r="B99" t="str">
        <f t="shared" si="0"/>
        <v>Detail</v>
      </c>
      <c r="C99" t="s">
        <v>2069</v>
      </c>
      <c r="D99" s="4">
        <v>-605</v>
      </c>
      <c r="E99" s="4">
        <v>0</v>
      </c>
      <c r="F99" t="s">
        <v>49</v>
      </c>
      <c r="G99" t="s">
        <v>100</v>
      </c>
      <c r="H99">
        <v>0</v>
      </c>
      <c r="I99">
        <v>0</v>
      </c>
      <c r="J99" t="s">
        <v>109</v>
      </c>
      <c r="K99" t="s">
        <v>111</v>
      </c>
      <c r="L99" t="str">
        <f t="shared" si="1"/>
        <v>Income from continuing operations</v>
      </c>
      <c r="M99" t="str">
        <f t="shared" si="2"/>
        <v>Other income</v>
      </c>
      <c r="N99" t="str">
        <f t="shared" si="3"/>
        <v>Other income</v>
      </c>
      <c r="O99" t="str">
        <f t="shared" si="4"/>
        <v>Other income</v>
      </c>
      <c r="P99" t="str">
        <f t="shared" si="5"/>
        <v>Miscellaneous</v>
      </c>
    </row>
    <row r="100" spans="2:16" ht="15" customHeight="1">
      <c r="B100" t="str">
        <f t="shared" si="0"/>
        <v>Detail</v>
      </c>
      <c r="C100" t="s">
        <v>764</v>
      </c>
      <c r="D100" s="4">
        <v>0</v>
      </c>
      <c r="E100" s="4">
        <v>-260000</v>
      </c>
      <c r="F100" t="s">
        <v>49</v>
      </c>
      <c r="G100" t="s">
        <v>100</v>
      </c>
      <c r="H100">
        <v>0</v>
      </c>
      <c r="I100">
        <v>0</v>
      </c>
      <c r="J100" t="s">
        <v>109</v>
      </c>
      <c r="K100" t="s">
        <v>111</v>
      </c>
      <c r="L100" t="str">
        <f t="shared" si="1"/>
        <v>Income from continuing operations</v>
      </c>
      <c r="M100" t="str">
        <f t="shared" si="2"/>
        <v>Other income</v>
      </c>
      <c r="N100" t="str">
        <f t="shared" si="3"/>
        <v>Other income</v>
      </c>
      <c r="O100" t="str">
        <f t="shared" si="4"/>
        <v>Other income</v>
      </c>
      <c r="P100" t="str">
        <f t="shared" si="5"/>
        <v>Miscellaneous</v>
      </c>
    </row>
    <row r="101" spans="2:16" ht="15" customHeight="1">
      <c r="B101" t="str">
        <f t="shared" si="0"/>
        <v>Detail</v>
      </c>
      <c r="C101" t="s">
        <v>765</v>
      </c>
      <c r="D101" s="4">
        <v>0</v>
      </c>
      <c r="E101" s="4">
        <v>-26086.7</v>
      </c>
      <c r="F101" t="s">
        <v>49</v>
      </c>
      <c r="G101" t="s">
        <v>100</v>
      </c>
      <c r="H101">
        <v>0</v>
      </c>
      <c r="I101">
        <v>0</v>
      </c>
      <c r="J101" t="s">
        <v>109</v>
      </c>
      <c r="K101" t="s">
        <v>111</v>
      </c>
      <c r="L101" t="str">
        <f t="shared" si="1"/>
        <v>Income from continuing operations</v>
      </c>
      <c r="M101" t="str">
        <f t="shared" si="2"/>
        <v>Other income</v>
      </c>
      <c r="N101" t="str">
        <f t="shared" si="3"/>
        <v>Other income</v>
      </c>
      <c r="O101" t="str">
        <f t="shared" si="4"/>
        <v>Other income</v>
      </c>
      <c r="P101" t="str">
        <f t="shared" si="5"/>
        <v>Miscellaneous</v>
      </c>
    </row>
    <row r="102" spans="2:16" ht="15" customHeight="1">
      <c r="B102" t="str">
        <f t="shared" si="0"/>
        <v>Detail</v>
      </c>
      <c r="C102" t="s">
        <v>114</v>
      </c>
      <c r="D102" s="4">
        <v>0</v>
      </c>
      <c r="E102" s="4">
        <v>-169047.73</v>
      </c>
      <c r="F102" t="s">
        <v>49</v>
      </c>
      <c r="G102" t="s">
        <v>100</v>
      </c>
      <c r="H102">
        <v>0</v>
      </c>
      <c r="I102">
        <v>0</v>
      </c>
      <c r="J102" t="s">
        <v>109</v>
      </c>
      <c r="K102" t="s">
        <v>113</v>
      </c>
      <c r="L102" t="str">
        <f t="shared" si="1"/>
        <v>Income from continuing operations</v>
      </c>
      <c r="M102" t="str">
        <f t="shared" si="2"/>
        <v>Other income</v>
      </c>
      <c r="N102" t="str">
        <f t="shared" si="3"/>
        <v>Other income</v>
      </c>
      <c r="O102" t="str">
        <f t="shared" si="4"/>
        <v>Other income</v>
      </c>
      <c r="P102" t="str">
        <f t="shared" si="5"/>
        <v>Sales and service income/publications</v>
      </c>
    </row>
    <row r="103" spans="2:16" ht="15" customHeight="1">
      <c r="B103" t="str">
        <f t="shared" si="0"/>
        <v>Detail</v>
      </c>
      <c r="C103" t="s">
        <v>766</v>
      </c>
      <c r="D103" s="4">
        <v>-64427.71</v>
      </c>
      <c r="E103" s="4">
        <v>-147589.03</v>
      </c>
      <c r="F103" t="s">
        <v>49</v>
      </c>
      <c r="G103" t="s">
        <v>100</v>
      </c>
      <c r="H103">
        <v>0</v>
      </c>
      <c r="I103">
        <v>0</v>
      </c>
      <c r="J103" t="s">
        <v>109</v>
      </c>
      <c r="K103" t="s">
        <v>113</v>
      </c>
      <c r="L103" t="str">
        <f t="shared" si="1"/>
        <v>Income from continuing operations</v>
      </c>
      <c r="M103" t="str">
        <f t="shared" si="2"/>
        <v>Other income</v>
      </c>
      <c r="N103" t="str">
        <f t="shared" si="3"/>
        <v>Other income</v>
      </c>
      <c r="O103" t="str">
        <f t="shared" si="4"/>
        <v>Other income</v>
      </c>
      <c r="P103" t="str">
        <f t="shared" si="5"/>
        <v>Sales and service income/publications</v>
      </c>
    </row>
    <row r="104" spans="2:16" ht="15" customHeight="1">
      <c r="B104" t="str">
        <f t="shared" si="0"/>
        <v>Detail</v>
      </c>
      <c r="C104" t="s">
        <v>603</v>
      </c>
      <c r="D104" s="4">
        <v>-1679366.69</v>
      </c>
      <c r="E104" s="4">
        <v>-2391013.49</v>
      </c>
      <c r="F104" t="s">
        <v>49</v>
      </c>
      <c r="G104" t="s">
        <v>100</v>
      </c>
      <c r="H104">
        <v>0</v>
      </c>
      <c r="I104">
        <v>0</v>
      </c>
      <c r="J104" t="s">
        <v>109</v>
      </c>
      <c r="K104" t="s">
        <v>113</v>
      </c>
      <c r="L104" t="str">
        <f t="shared" si="1"/>
        <v>Income from continuing operations</v>
      </c>
      <c r="M104" t="str">
        <f t="shared" si="2"/>
        <v>Other income</v>
      </c>
      <c r="N104" t="str">
        <f t="shared" si="3"/>
        <v>Other income</v>
      </c>
      <c r="O104" t="str">
        <f t="shared" si="4"/>
        <v>Other income</v>
      </c>
      <c r="P104" t="str">
        <f t="shared" si="5"/>
        <v>Sales and service income/publications</v>
      </c>
    </row>
    <row r="105" spans="2:16" ht="15" customHeight="1">
      <c r="B105" t="str">
        <f t="shared" si="0"/>
        <v>Detail</v>
      </c>
      <c r="C105" t="s">
        <v>604</v>
      </c>
      <c r="D105" s="4">
        <v>-196990.14</v>
      </c>
      <c r="E105" s="4">
        <v>-436061.99</v>
      </c>
      <c r="F105" t="s">
        <v>49</v>
      </c>
      <c r="G105" t="s">
        <v>100</v>
      </c>
      <c r="H105">
        <v>0</v>
      </c>
      <c r="I105">
        <v>0</v>
      </c>
      <c r="J105" t="s">
        <v>109</v>
      </c>
      <c r="K105" t="s">
        <v>113</v>
      </c>
      <c r="L105" t="str">
        <f t="shared" si="1"/>
        <v>Income from continuing operations</v>
      </c>
      <c r="M105" t="str">
        <f t="shared" si="2"/>
        <v>Other income</v>
      </c>
      <c r="N105" t="str">
        <f t="shared" si="3"/>
        <v>Other income</v>
      </c>
      <c r="O105" t="str">
        <f t="shared" si="4"/>
        <v>Other income</v>
      </c>
      <c r="P105" t="str">
        <f t="shared" si="5"/>
        <v>Sales and service income/publications</v>
      </c>
    </row>
    <row r="106" spans="2:16" ht="15" customHeight="1">
      <c r="B106" t="str">
        <f t="shared" si="0"/>
        <v>Detail</v>
      </c>
      <c r="C106" t="s">
        <v>605</v>
      </c>
      <c r="D106" s="4">
        <v>0</v>
      </c>
      <c r="E106" s="4">
        <v>-1500.01</v>
      </c>
      <c r="F106" t="s">
        <v>49</v>
      </c>
      <c r="G106" t="s">
        <v>100</v>
      </c>
      <c r="H106">
        <v>0</v>
      </c>
      <c r="I106">
        <v>0</v>
      </c>
      <c r="J106" t="s">
        <v>109</v>
      </c>
      <c r="K106" t="s">
        <v>113</v>
      </c>
      <c r="L106" t="str">
        <f t="shared" si="1"/>
        <v>Income from continuing operations</v>
      </c>
      <c r="M106" t="str">
        <f t="shared" si="2"/>
        <v>Other income</v>
      </c>
      <c r="N106" t="str">
        <f t="shared" si="3"/>
        <v>Other income</v>
      </c>
      <c r="O106" t="str">
        <f t="shared" si="4"/>
        <v>Other income</v>
      </c>
      <c r="P106" t="str">
        <f t="shared" si="5"/>
        <v>Sales and service income/publications</v>
      </c>
    </row>
    <row r="107" spans="2:16" ht="15" customHeight="1">
      <c r="B107" t="str">
        <f t="shared" si="0"/>
        <v>Detail</v>
      </c>
      <c r="C107" t="s">
        <v>2070</v>
      </c>
      <c r="D107" s="4">
        <v>917.28</v>
      </c>
      <c r="E107" s="4">
        <v>0</v>
      </c>
      <c r="F107" t="s">
        <v>49</v>
      </c>
      <c r="G107" t="s">
        <v>100</v>
      </c>
      <c r="H107">
        <v>0</v>
      </c>
      <c r="I107">
        <v>0</v>
      </c>
      <c r="J107" t="s">
        <v>109</v>
      </c>
      <c r="K107" t="s">
        <v>113</v>
      </c>
      <c r="L107" t="str">
        <f t="shared" si="1"/>
        <v>Income from continuing operations</v>
      </c>
      <c r="M107" t="str">
        <f t="shared" si="2"/>
        <v>Other income</v>
      </c>
      <c r="N107" t="str">
        <f t="shared" si="3"/>
        <v>Other income</v>
      </c>
      <c r="O107" t="str">
        <f t="shared" si="4"/>
        <v>Other income</v>
      </c>
      <c r="P107" t="str">
        <f t="shared" si="5"/>
        <v>Sales and service income/publications</v>
      </c>
    </row>
    <row r="108" spans="2:16" ht="15" customHeight="1">
      <c r="B108" t="str">
        <f t="shared" si="0"/>
        <v>Detail</v>
      </c>
      <c r="C108" t="s">
        <v>115</v>
      </c>
      <c r="D108" s="4">
        <v>-82.59</v>
      </c>
      <c r="E108" s="4">
        <v>0</v>
      </c>
      <c r="F108" t="s">
        <v>49</v>
      </c>
      <c r="G108" t="s">
        <v>100</v>
      </c>
      <c r="H108">
        <v>0</v>
      </c>
      <c r="I108">
        <v>0</v>
      </c>
      <c r="J108" t="s">
        <v>109</v>
      </c>
      <c r="K108" t="s">
        <v>116</v>
      </c>
      <c r="L108" t="str">
        <f t="shared" si="1"/>
        <v>Income from continuing operations</v>
      </c>
      <c r="M108" t="str">
        <f t="shared" si="2"/>
        <v>Other income</v>
      </c>
      <c r="N108" t="str">
        <f t="shared" si="3"/>
        <v>Other income</v>
      </c>
      <c r="O108" t="str">
        <f t="shared" si="4"/>
        <v>Other income</v>
      </c>
      <c r="P108" t="str">
        <f t="shared" si="5"/>
        <v>Insurance recoveries</v>
      </c>
    </row>
    <row r="109" spans="2:16" ht="15" customHeight="1">
      <c r="B109" t="str">
        <f t="shared" si="0"/>
        <v>Detail</v>
      </c>
      <c r="C109" t="s">
        <v>750</v>
      </c>
      <c r="D109" s="4">
        <v>0</v>
      </c>
      <c r="E109" s="4">
        <v>0</v>
      </c>
      <c r="F109" t="s">
        <v>49</v>
      </c>
      <c r="G109" t="s">
        <v>100</v>
      </c>
      <c r="H109">
        <v>0</v>
      </c>
      <c r="I109">
        <v>0</v>
      </c>
      <c r="J109" t="s">
        <v>109</v>
      </c>
      <c r="K109" t="s">
        <v>264</v>
      </c>
      <c r="L109" t="str">
        <f t="shared" si="1"/>
        <v>Income from continuing operations</v>
      </c>
      <c r="M109" t="str">
        <f t="shared" si="2"/>
        <v>Other income</v>
      </c>
      <c r="N109" t="str">
        <f t="shared" si="3"/>
        <v>Other income</v>
      </c>
      <c r="O109" t="str">
        <f t="shared" si="4"/>
        <v>Other income</v>
      </c>
      <c r="P109" t="str">
        <f t="shared" si="5"/>
        <v>Inter-entity charges</v>
      </c>
    </row>
    <row r="110" spans="2:16" ht="15" customHeight="1">
      <c r="B110" t="str">
        <f t="shared" si="0"/>
        <v>Detail</v>
      </c>
      <c r="C110" t="s">
        <v>612</v>
      </c>
      <c r="D110" s="4">
        <v>-644440</v>
      </c>
      <c r="E110" s="4">
        <v>0</v>
      </c>
      <c r="F110" t="s">
        <v>49</v>
      </c>
      <c r="G110" t="s">
        <v>100</v>
      </c>
      <c r="H110">
        <v>0</v>
      </c>
      <c r="I110">
        <v>0</v>
      </c>
      <c r="J110" t="s">
        <v>109</v>
      </c>
      <c r="K110" t="s">
        <v>264</v>
      </c>
      <c r="L110" t="str">
        <f t="shared" si="1"/>
        <v>Income from continuing operations</v>
      </c>
      <c r="M110" t="str">
        <f t="shared" si="2"/>
        <v>Other income</v>
      </c>
      <c r="N110" t="str">
        <f t="shared" si="3"/>
        <v>Other income</v>
      </c>
      <c r="O110" t="str">
        <f t="shared" si="4"/>
        <v>Other income</v>
      </c>
      <c r="P110" t="str">
        <f t="shared" si="5"/>
        <v>Inter-entity charges</v>
      </c>
    </row>
    <row r="111" spans="2:16" ht="15" customHeight="1">
      <c r="B111" t="str">
        <f t="shared" si="0"/>
        <v>Detail</v>
      </c>
      <c r="C111" t="s">
        <v>266</v>
      </c>
      <c r="D111" s="4">
        <v>-1225000</v>
      </c>
      <c r="E111" s="4">
        <v>0</v>
      </c>
      <c r="F111" t="s">
        <v>49</v>
      </c>
      <c r="G111" t="s">
        <v>100</v>
      </c>
      <c r="H111">
        <v>0</v>
      </c>
      <c r="I111">
        <v>0</v>
      </c>
      <c r="J111" t="s">
        <v>109</v>
      </c>
      <c r="K111" t="s">
        <v>264</v>
      </c>
      <c r="L111" t="str">
        <f t="shared" si="1"/>
        <v>Income from continuing operations</v>
      </c>
      <c r="M111" t="str">
        <f t="shared" si="2"/>
        <v>Other income</v>
      </c>
      <c r="N111" t="str">
        <f t="shared" si="3"/>
        <v>Other income</v>
      </c>
      <c r="O111" t="str">
        <f t="shared" si="4"/>
        <v>Other income</v>
      </c>
      <c r="P111" t="str">
        <f t="shared" si="5"/>
        <v>Inter-entity charges</v>
      </c>
    </row>
    <row r="112" spans="2:16" ht="15" customHeight="1">
      <c r="B112" t="str">
        <f t="shared" si="0"/>
        <v>Detail</v>
      </c>
      <c r="C112" t="s">
        <v>615</v>
      </c>
      <c r="D112" s="4">
        <v>-5346.7</v>
      </c>
      <c r="E112" s="4">
        <v>-1737.32</v>
      </c>
      <c r="F112" t="s">
        <v>49</v>
      </c>
      <c r="G112" t="s">
        <v>100</v>
      </c>
      <c r="H112">
        <v>0</v>
      </c>
      <c r="I112">
        <v>0</v>
      </c>
      <c r="J112" t="s">
        <v>117</v>
      </c>
      <c r="K112" t="s">
        <v>118</v>
      </c>
      <c r="L112" t="str">
        <f t="shared" si="1"/>
        <v>Income from continuing operations</v>
      </c>
      <c r="M112" t="str">
        <f t="shared" si="2"/>
        <v>Gains on disposal of assets</v>
      </c>
      <c r="N112" t="str">
        <f t="shared" si="3"/>
        <v>Gains on disposal of assets</v>
      </c>
      <c r="O112" t="str">
        <f t="shared" si="4"/>
        <v>Gains on disposal of assets</v>
      </c>
      <c r="P112" t="str">
        <f t="shared" si="5"/>
        <v>Net gain on disposal of property, plant and equipment</v>
      </c>
    </row>
    <row r="113" spans="2:16" ht="15" customHeight="1">
      <c r="B113" t="str">
        <f t="shared" si="0"/>
        <v>Detail</v>
      </c>
      <c r="C113" t="s">
        <v>119</v>
      </c>
      <c r="D113" s="4">
        <v>0</v>
      </c>
      <c r="E113" s="4">
        <v>9053.16</v>
      </c>
      <c r="F113" t="s">
        <v>49</v>
      </c>
      <c r="G113" t="s">
        <v>100</v>
      </c>
      <c r="H113">
        <v>0</v>
      </c>
      <c r="I113">
        <v>0</v>
      </c>
      <c r="J113" t="s">
        <v>117</v>
      </c>
      <c r="K113" t="s">
        <v>118</v>
      </c>
      <c r="L113" t="str">
        <f t="shared" si="1"/>
        <v>Income from continuing operations</v>
      </c>
      <c r="M113" t="str">
        <f t="shared" si="2"/>
        <v>Gains on disposal of assets</v>
      </c>
      <c r="N113" t="str">
        <f t="shared" si="3"/>
        <v>Gains on disposal of assets</v>
      </c>
      <c r="O113" t="str">
        <f t="shared" si="4"/>
        <v>Gains on disposal of assets</v>
      </c>
      <c r="P113" t="str">
        <f t="shared" si="5"/>
        <v>Net gain on disposal of property, plant and equipment</v>
      </c>
    </row>
    <row r="114" spans="2:16" ht="15" customHeight="1">
      <c r="B114" t="str">
        <f t="shared" si="0"/>
        <v>Detail</v>
      </c>
      <c r="C114" t="s">
        <v>124</v>
      </c>
      <c r="D114" s="4">
        <v>0</v>
      </c>
      <c r="E114" s="4">
        <v>68.89</v>
      </c>
      <c r="F114" t="s">
        <v>49</v>
      </c>
      <c r="G114" t="s">
        <v>120</v>
      </c>
      <c r="H114">
        <v>0</v>
      </c>
      <c r="I114" t="s">
        <v>121</v>
      </c>
      <c r="J114" t="s">
        <v>122</v>
      </c>
      <c r="K114" t="s">
        <v>123</v>
      </c>
      <c r="L114" t="str">
        <f t="shared" si="1"/>
        <v>Expenses from continuing operations</v>
      </c>
      <c r="M114" t="str">
        <f t="shared" si="2"/>
        <v>Employee related expenses</v>
      </c>
      <c r="N114" t="str">
        <f t="shared" si="3"/>
        <v>Employee related expenses</v>
      </c>
      <c r="O114" t="str">
        <f t="shared" si="4"/>
        <v>Academic</v>
      </c>
      <c r="P114" t="str">
        <f t="shared" si="5"/>
        <v>Salaries</v>
      </c>
    </row>
    <row r="115" spans="2:16" ht="15" customHeight="1">
      <c r="B115" t="str">
        <f aca="true" t="shared" si="6" ref="B115:B178">IF(ISBLANK(C115),"Header","Detail")</f>
        <v>Detail</v>
      </c>
      <c r="C115" t="s">
        <v>125</v>
      </c>
      <c r="D115" s="4">
        <v>116.05</v>
      </c>
      <c r="E115" s="4">
        <v>172.13</v>
      </c>
      <c r="F115" t="s">
        <v>49</v>
      </c>
      <c r="G115" t="s">
        <v>120</v>
      </c>
      <c r="H115">
        <v>0</v>
      </c>
      <c r="I115" t="s">
        <v>121</v>
      </c>
      <c r="J115" t="s">
        <v>122</v>
      </c>
      <c r="K115" t="s">
        <v>123</v>
      </c>
      <c r="L115" t="str">
        <f aca="true" t="shared" si="7" ref="L115:L178">IF(G115=0,M115,G115)</f>
        <v>Expenses from continuing operations</v>
      </c>
      <c r="M115" t="str">
        <f aca="true" t="shared" si="8" ref="M115:M178">IF(H115=0,N115,H115)</f>
        <v>Employee related expenses</v>
      </c>
      <c r="N115" t="str">
        <f aca="true" t="shared" si="9" ref="N115:N178">IF(I115=0,O115,I115)</f>
        <v>Employee related expenses</v>
      </c>
      <c r="O115" t="str">
        <f aca="true" t="shared" si="10" ref="O115:O178">IF(J115=0,P115,J115)</f>
        <v>Academic</v>
      </c>
      <c r="P115" t="str">
        <f aca="true" t="shared" si="11" ref="P115:P178">+K115</f>
        <v>Salaries</v>
      </c>
    </row>
    <row r="116" spans="2:16" ht="15" customHeight="1">
      <c r="B116" t="str">
        <f t="shared" si="6"/>
        <v>Detail</v>
      </c>
      <c r="C116" t="s">
        <v>130</v>
      </c>
      <c r="D116" s="4">
        <v>1189790.34</v>
      </c>
      <c r="E116" s="4">
        <v>1796867</v>
      </c>
      <c r="F116" t="s">
        <v>49</v>
      </c>
      <c r="G116" t="s">
        <v>120</v>
      </c>
      <c r="H116">
        <v>0</v>
      </c>
      <c r="I116" t="s">
        <v>121</v>
      </c>
      <c r="J116" t="s">
        <v>131</v>
      </c>
      <c r="K116" t="s">
        <v>123</v>
      </c>
      <c r="L116" t="str">
        <f t="shared" si="7"/>
        <v>Expenses from continuing operations</v>
      </c>
      <c r="M116" t="str">
        <f t="shared" si="8"/>
        <v>Employee related expenses</v>
      </c>
      <c r="N116" t="str">
        <f t="shared" si="9"/>
        <v>Employee related expenses</v>
      </c>
      <c r="O116" t="str">
        <f t="shared" si="10"/>
        <v>Non academic</v>
      </c>
      <c r="P116" t="str">
        <f t="shared" si="11"/>
        <v>Salaries</v>
      </c>
    </row>
    <row r="117" spans="2:16" ht="15" customHeight="1">
      <c r="B117" t="str">
        <f t="shared" si="6"/>
        <v>Detail</v>
      </c>
      <c r="C117" t="s">
        <v>132</v>
      </c>
      <c r="D117" s="4">
        <v>406005.04</v>
      </c>
      <c r="E117" s="4">
        <v>696210.67</v>
      </c>
      <c r="F117" t="s">
        <v>49</v>
      </c>
      <c r="G117" t="s">
        <v>120</v>
      </c>
      <c r="H117">
        <v>0</v>
      </c>
      <c r="I117" t="s">
        <v>121</v>
      </c>
      <c r="J117" t="s">
        <v>131</v>
      </c>
      <c r="K117" t="s">
        <v>123</v>
      </c>
      <c r="L117" t="str">
        <f t="shared" si="7"/>
        <v>Expenses from continuing operations</v>
      </c>
      <c r="M117" t="str">
        <f t="shared" si="8"/>
        <v>Employee related expenses</v>
      </c>
      <c r="N117" t="str">
        <f t="shared" si="9"/>
        <v>Employee related expenses</v>
      </c>
      <c r="O117" t="str">
        <f t="shared" si="10"/>
        <v>Non academic</v>
      </c>
      <c r="P117" t="str">
        <f t="shared" si="11"/>
        <v>Salaries</v>
      </c>
    </row>
    <row r="118" spans="2:16" ht="15" customHeight="1">
      <c r="B118" t="str">
        <f t="shared" si="6"/>
        <v>Detail</v>
      </c>
      <c r="C118" t="s">
        <v>283</v>
      </c>
      <c r="D118" s="4">
        <v>479.2</v>
      </c>
      <c r="E118" s="4">
        <v>0</v>
      </c>
      <c r="F118" t="s">
        <v>49</v>
      </c>
      <c r="G118" t="s">
        <v>120</v>
      </c>
      <c r="H118">
        <v>0</v>
      </c>
      <c r="I118" t="s">
        <v>121</v>
      </c>
      <c r="J118" t="s">
        <v>131</v>
      </c>
      <c r="K118" t="s">
        <v>123</v>
      </c>
      <c r="L118" t="str">
        <f t="shared" si="7"/>
        <v>Expenses from continuing operations</v>
      </c>
      <c r="M118" t="str">
        <f t="shared" si="8"/>
        <v>Employee related expenses</v>
      </c>
      <c r="N118" t="str">
        <f t="shared" si="9"/>
        <v>Employee related expenses</v>
      </c>
      <c r="O118" t="str">
        <f t="shared" si="10"/>
        <v>Non academic</v>
      </c>
      <c r="P118" t="str">
        <f t="shared" si="11"/>
        <v>Salaries</v>
      </c>
    </row>
    <row r="119" spans="2:16" ht="15" customHeight="1">
      <c r="B119" t="str">
        <f t="shared" si="6"/>
        <v>Detail</v>
      </c>
      <c r="C119" t="s">
        <v>133</v>
      </c>
      <c r="D119" s="4">
        <v>3427.74</v>
      </c>
      <c r="E119" s="4">
        <v>4962.56</v>
      </c>
      <c r="F119" t="s">
        <v>49</v>
      </c>
      <c r="G119" t="s">
        <v>120</v>
      </c>
      <c r="H119">
        <v>0</v>
      </c>
      <c r="I119" t="s">
        <v>121</v>
      </c>
      <c r="J119" t="s">
        <v>131</v>
      </c>
      <c r="K119" t="s">
        <v>126</v>
      </c>
      <c r="L119" t="str">
        <f t="shared" si="7"/>
        <v>Expenses from continuing operations</v>
      </c>
      <c r="M119" t="str">
        <f t="shared" si="8"/>
        <v>Employee related expenses</v>
      </c>
      <c r="N119" t="str">
        <f t="shared" si="9"/>
        <v>Employee related expenses</v>
      </c>
      <c r="O119" t="str">
        <f t="shared" si="10"/>
        <v>Non academic</v>
      </c>
      <c r="P119" t="str">
        <f t="shared" si="11"/>
        <v>Contributions to superannuation and pension schemes</v>
      </c>
    </row>
    <row r="120" spans="2:16" ht="15" customHeight="1">
      <c r="B120" t="str">
        <f t="shared" si="6"/>
        <v>Detail</v>
      </c>
      <c r="C120" t="s">
        <v>134</v>
      </c>
      <c r="D120" s="4">
        <v>951.33</v>
      </c>
      <c r="E120" s="4">
        <v>2392.73</v>
      </c>
      <c r="F120" t="s">
        <v>49</v>
      </c>
      <c r="G120" t="s">
        <v>120</v>
      </c>
      <c r="H120">
        <v>0</v>
      </c>
      <c r="I120" t="s">
        <v>121</v>
      </c>
      <c r="J120" t="s">
        <v>131</v>
      </c>
      <c r="K120" t="s">
        <v>126</v>
      </c>
      <c r="L120" t="str">
        <f t="shared" si="7"/>
        <v>Expenses from continuing operations</v>
      </c>
      <c r="M120" t="str">
        <f t="shared" si="8"/>
        <v>Employee related expenses</v>
      </c>
      <c r="N120" t="str">
        <f t="shared" si="9"/>
        <v>Employee related expenses</v>
      </c>
      <c r="O120" t="str">
        <f t="shared" si="10"/>
        <v>Non academic</v>
      </c>
      <c r="P120" t="str">
        <f t="shared" si="11"/>
        <v>Contributions to superannuation and pension schemes</v>
      </c>
    </row>
    <row r="121" spans="2:16" ht="15" customHeight="1">
      <c r="B121" t="str">
        <f t="shared" si="6"/>
        <v>Detail</v>
      </c>
      <c r="C121" t="s">
        <v>135</v>
      </c>
      <c r="D121" s="4">
        <v>146748.94</v>
      </c>
      <c r="E121" s="4">
        <v>234700.97</v>
      </c>
      <c r="F121" t="s">
        <v>49</v>
      </c>
      <c r="G121" t="s">
        <v>120</v>
      </c>
      <c r="H121">
        <v>0</v>
      </c>
      <c r="I121" t="s">
        <v>121</v>
      </c>
      <c r="J121" t="s">
        <v>131</v>
      </c>
      <c r="K121" t="s">
        <v>126</v>
      </c>
      <c r="L121" t="str">
        <f t="shared" si="7"/>
        <v>Expenses from continuing operations</v>
      </c>
      <c r="M121" t="str">
        <f t="shared" si="8"/>
        <v>Employee related expenses</v>
      </c>
      <c r="N121" t="str">
        <f t="shared" si="9"/>
        <v>Employee related expenses</v>
      </c>
      <c r="O121" t="str">
        <f t="shared" si="10"/>
        <v>Non academic</v>
      </c>
      <c r="P121" t="str">
        <f t="shared" si="11"/>
        <v>Contributions to superannuation and pension schemes</v>
      </c>
    </row>
    <row r="122" spans="2:16" ht="15" customHeight="1">
      <c r="B122" t="str">
        <f t="shared" si="6"/>
        <v>Detail</v>
      </c>
      <c r="C122" t="s">
        <v>136</v>
      </c>
      <c r="D122" s="4">
        <v>1927.71</v>
      </c>
      <c r="E122" s="4">
        <v>0</v>
      </c>
      <c r="F122" t="s">
        <v>49</v>
      </c>
      <c r="G122" t="s">
        <v>120</v>
      </c>
      <c r="H122">
        <v>0</v>
      </c>
      <c r="I122" t="s">
        <v>121</v>
      </c>
      <c r="J122" t="s">
        <v>131</v>
      </c>
      <c r="K122" t="s">
        <v>127</v>
      </c>
      <c r="L122" t="str">
        <f t="shared" si="7"/>
        <v>Expenses from continuing operations</v>
      </c>
      <c r="M122" t="str">
        <f t="shared" si="8"/>
        <v>Employee related expenses</v>
      </c>
      <c r="N122" t="str">
        <f t="shared" si="9"/>
        <v>Employee related expenses</v>
      </c>
      <c r="O122" t="str">
        <f t="shared" si="10"/>
        <v>Non academic</v>
      </c>
      <c r="P122" t="str">
        <f t="shared" si="11"/>
        <v>Payroll tax</v>
      </c>
    </row>
    <row r="123" spans="2:16" ht="15" customHeight="1">
      <c r="B123" t="str">
        <f t="shared" si="6"/>
        <v>Detail</v>
      </c>
      <c r="C123" t="s">
        <v>137</v>
      </c>
      <c r="D123" s="4">
        <v>299.95</v>
      </c>
      <c r="E123" s="4">
        <v>0</v>
      </c>
      <c r="F123" t="s">
        <v>49</v>
      </c>
      <c r="G123" t="s">
        <v>120</v>
      </c>
      <c r="H123">
        <v>0</v>
      </c>
      <c r="I123" t="s">
        <v>121</v>
      </c>
      <c r="J123" t="s">
        <v>131</v>
      </c>
      <c r="K123" t="s">
        <v>127</v>
      </c>
      <c r="L123" t="str">
        <f t="shared" si="7"/>
        <v>Expenses from continuing operations</v>
      </c>
      <c r="M123" t="str">
        <f t="shared" si="8"/>
        <v>Employee related expenses</v>
      </c>
      <c r="N123" t="str">
        <f t="shared" si="9"/>
        <v>Employee related expenses</v>
      </c>
      <c r="O123" t="str">
        <f t="shared" si="10"/>
        <v>Non academic</v>
      </c>
      <c r="P123" t="str">
        <f t="shared" si="11"/>
        <v>Payroll tax</v>
      </c>
    </row>
    <row r="124" spans="2:16" ht="15" customHeight="1">
      <c r="B124" t="str">
        <f t="shared" si="6"/>
        <v>Detail</v>
      </c>
      <c r="C124" t="s">
        <v>138</v>
      </c>
      <c r="D124" s="4">
        <v>92845.95</v>
      </c>
      <c r="E124" s="4">
        <v>58750.85</v>
      </c>
      <c r="F124" t="s">
        <v>49</v>
      </c>
      <c r="G124" t="s">
        <v>120</v>
      </c>
      <c r="H124">
        <v>0</v>
      </c>
      <c r="I124" t="s">
        <v>121</v>
      </c>
      <c r="J124" t="s">
        <v>131</v>
      </c>
      <c r="K124" t="s">
        <v>128</v>
      </c>
      <c r="L124" t="str">
        <f t="shared" si="7"/>
        <v>Expenses from continuing operations</v>
      </c>
      <c r="M124" t="str">
        <f t="shared" si="8"/>
        <v>Employee related expenses</v>
      </c>
      <c r="N124" t="str">
        <f t="shared" si="9"/>
        <v>Employee related expenses</v>
      </c>
      <c r="O124" t="str">
        <f t="shared" si="10"/>
        <v>Non academic</v>
      </c>
      <c r="P124" t="str">
        <f t="shared" si="11"/>
        <v>Workers' compensation</v>
      </c>
    </row>
    <row r="125" spans="2:16" ht="15" customHeight="1">
      <c r="B125" t="str">
        <f t="shared" si="6"/>
        <v>Detail</v>
      </c>
      <c r="C125" t="s">
        <v>139</v>
      </c>
      <c r="D125" s="4">
        <v>104099.1</v>
      </c>
      <c r="E125" s="4">
        <v>184745.84</v>
      </c>
      <c r="F125" t="s">
        <v>49</v>
      </c>
      <c r="G125" t="s">
        <v>120</v>
      </c>
      <c r="H125">
        <v>0</v>
      </c>
      <c r="I125" t="s">
        <v>121</v>
      </c>
      <c r="J125" t="s">
        <v>131</v>
      </c>
      <c r="K125" t="s">
        <v>129</v>
      </c>
      <c r="L125" t="str">
        <f t="shared" si="7"/>
        <v>Expenses from continuing operations</v>
      </c>
      <c r="M125" t="str">
        <f t="shared" si="8"/>
        <v>Employee related expenses</v>
      </c>
      <c r="N125" t="str">
        <f t="shared" si="9"/>
        <v>Employee related expenses</v>
      </c>
      <c r="O125" t="str">
        <f t="shared" si="10"/>
        <v>Non academic</v>
      </c>
      <c r="P125" t="str">
        <f t="shared" si="11"/>
        <v>Long service leave and annual leave</v>
      </c>
    </row>
    <row r="126" spans="2:16" ht="15" customHeight="1">
      <c r="B126" t="str">
        <f t="shared" si="6"/>
        <v>Detail</v>
      </c>
      <c r="C126" t="s">
        <v>140</v>
      </c>
      <c r="D126" s="4">
        <v>673.27</v>
      </c>
      <c r="E126" s="4">
        <v>61604.57</v>
      </c>
      <c r="F126" t="s">
        <v>49</v>
      </c>
      <c r="G126" t="s">
        <v>120</v>
      </c>
      <c r="H126">
        <v>0</v>
      </c>
      <c r="I126" t="s">
        <v>121</v>
      </c>
      <c r="J126" t="s">
        <v>131</v>
      </c>
      <c r="K126" t="s">
        <v>129</v>
      </c>
      <c r="L126" t="str">
        <f t="shared" si="7"/>
        <v>Expenses from continuing operations</v>
      </c>
      <c r="M126" t="str">
        <f t="shared" si="8"/>
        <v>Employee related expenses</v>
      </c>
      <c r="N126" t="str">
        <f t="shared" si="9"/>
        <v>Employee related expenses</v>
      </c>
      <c r="O126" t="str">
        <f t="shared" si="10"/>
        <v>Non academic</v>
      </c>
      <c r="P126" t="str">
        <f t="shared" si="11"/>
        <v>Long service leave and annual leave</v>
      </c>
    </row>
    <row r="127" spans="2:16" ht="15" customHeight="1">
      <c r="B127" t="str">
        <f t="shared" si="6"/>
        <v>Detail</v>
      </c>
      <c r="C127" t="s">
        <v>141</v>
      </c>
      <c r="D127" s="4">
        <v>69.63</v>
      </c>
      <c r="E127" s="4">
        <v>103.26</v>
      </c>
      <c r="F127" t="s">
        <v>49</v>
      </c>
      <c r="G127" t="s">
        <v>120</v>
      </c>
      <c r="H127">
        <v>0</v>
      </c>
      <c r="I127" t="s">
        <v>121</v>
      </c>
      <c r="J127" t="s">
        <v>131</v>
      </c>
      <c r="K127" t="s">
        <v>129</v>
      </c>
      <c r="L127" t="str">
        <f t="shared" si="7"/>
        <v>Expenses from continuing operations</v>
      </c>
      <c r="M127" t="str">
        <f t="shared" si="8"/>
        <v>Employee related expenses</v>
      </c>
      <c r="N127" t="str">
        <f t="shared" si="9"/>
        <v>Employee related expenses</v>
      </c>
      <c r="O127" t="str">
        <f t="shared" si="10"/>
        <v>Non academic</v>
      </c>
      <c r="P127" t="str">
        <f t="shared" si="11"/>
        <v>Long service leave and annual leave</v>
      </c>
    </row>
    <row r="128" spans="2:16" ht="15" customHeight="1">
      <c r="B128" t="str">
        <f t="shared" si="6"/>
        <v>Detail</v>
      </c>
      <c r="C128" t="s">
        <v>767</v>
      </c>
      <c r="D128" s="4">
        <v>7734.3</v>
      </c>
      <c r="E128" s="4">
        <v>11617.3</v>
      </c>
      <c r="F128" t="s">
        <v>49</v>
      </c>
      <c r="G128" t="s">
        <v>120</v>
      </c>
      <c r="H128">
        <v>0</v>
      </c>
      <c r="I128" t="s">
        <v>142</v>
      </c>
      <c r="J128" t="s">
        <v>143</v>
      </c>
      <c r="K128" t="s">
        <v>357</v>
      </c>
      <c r="L128" t="str">
        <f t="shared" si="7"/>
        <v>Expenses from continuing operations</v>
      </c>
      <c r="M128" t="str">
        <f t="shared" si="8"/>
        <v>Depreciation and amortisation</v>
      </c>
      <c r="N128" t="str">
        <f t="shared" si="9"/>
        <v>Depreciation and amortisation</v>
      </c>
      <c r="O128" t="str">
        <f t="shared" si="10"/>
        <v>Depreciation</v>
      </c>
      <c r="P128" t="str">
        <f t="shared" si="11"/>
        <v>Buildings</v>
      </c>
    </row>
    <row r="129" spans="2:16" ht="15" customHeight="1">
      <c r="B129" t="str">
        <f t="shared" si="6"/>
        <v>Detail</v>
      </c>
      <c r="C129" t="s">
        <v>144</v>
      </c>
      <c r="D129" s="4">
        <v>3267.52</v>
      </c>
      <c r="E129" s="4">
        <v>5199.2</v>
      </c>
      <c r="F129" t="s">
        <v>49</v>
      </c>
      <c r="G129" t="s">
        <v>120</v>
      </c>
      <c r="H129">
        <v>0</v>
      </c>
      <c r="I129" t="s">
        <v>142</v>
      </c>
      <c r="J129" t="s">
        <v>143</v>
      </c>
      <c r="K129" t="s">
        <v>145</v>
      </c>
      <c r="L129" t="str">
        <f t="shared" si="7"/>
        <v>Expenses from continuing operations</v>
      </c>
      <c r="M129" t="str">
        <f t="shared" si="8"/>
        <v>Depreciation and amortisation</v>
      </c>
      <c r="N129" t="str">
        <f t="shared" si="9"/>
        <v>Depreciation and amortisation</v>
      </c>
      <c r="O129" t="str">
        <f t="shared" si="10"/>
        <v>Depreciation</v>
      </c>
      <c r="P129" t="str">
        <f t="shared" si="11"/>
        <v>Computers</v>
      </c>
    </row>
    <row r="130" spans="2:16" ht="15" customHeight="1">
      <c r="B130" t="str">
        <f t="shared" si="6"/>
        <v>Detail</v>
      </c>
      <c r="C130" t="s">
        <v>146</v>
      </c>
      <c r="D130" s="4">
        <v>46187.92</v>
      </c>
      <c r="E130" s="4">
        <v>69896.45</v>
      </c>
      <c r="F130" t="s">
        <v>49</v>
      </c>
      <c r="G130" t="s">
        <v>120</v>
      </c>
      <c r="H130">
        <v>0</v>
      </c>
      <c r="I130" t="s">
        <v>142</v>
      </c>
      <c r="J130" t="s">
        <v>143</v>
      </c>
      <c r="K130" t="s">
        <v>72</v>
      </c>
      <c r="L130" t="str">
        <f t="shared" si="7"/>
        <v>Expenses from continuing operations</v>
      </c>
      <c r="M130" t="str">
        <f t="shared" si="8"/>
        <v>Depreciation and amortisation</v>
      </c>
      <c r="N130" t="str">
        <f t="shared" si="9"/>
        <v>Depreciation and amortisation</v>
      </c>
      <c r="O130" t="str">
        <f t="shared" si="10"/>
        <v>Depreciation</v>
      </c>
      <c r="P130" t="str">
        <f t="shared" si="11"/>
        <v>Equipment</v>
      </c>
    </row>
    <row r="131" spans="2:16" ht="15" customHeight="1">
      <c r="B131" t="str">
        <f t="shared" si="6"/>
        <v>Detail</v>
      </c>
      <c r="C131" t="s">
        <v>147</v>
      </c>
      <c r="D131" s="4">
        <v>54705.24</v>
      </c>
      <c r="E131" s="4">
        <v>145126.9</v>
      </c>
      <c r="F131" t="s">
        <v>49</v>
      </c>
      <c r="G131" t="s">
        <v>120</v>
      </c>
      <c r="H131">
        <v>0</v>
      </c>
      <c r="I131">
        <v>0</v>
      </c>
      <c r="J131">
        <v>0</v>
      </c>
      <c r="K131" t="s">
        <v>148</v>
      </c>
      <c r="L131" t="str">
        <f t="shared" si="7"/>
        <v>Expenses from continuing operations</v>
      </c>
      <c r="M131" t="str">
        <f t="shared" si="8"/>
        <v>Repairs and maintenance</v>
      </c>
      <c r="N131" t="str">
        <f t="shared" si="9"/>
        <v>Repairs and maintenance</v>
      </c>
      <c r="O131" t="str">
        <f t="shared" si="10"/>
        <v>Repairs and maintenance</v>
      </c>
      <c r="P131" t="str">
        <f t="shared" si="11"/>
        <v>Repairs and maintenance</v>
      </c>
    </row>
    <row r="132" spans="2:16" ht="15" customHeight="1">
      <c r="B132" t="str">
        <f t="shared" si="6"/>
        <v>Detail</v>
      </c>
      <c r="C132" t="s">
        <v>655</v>
      </c>
      <c r="D132" s="4">
        <v>279.65</v>
      </c>
      <c r="E132" s="4">
        <v>1.53</v>
      </c>
      <c r="F132" t="s">
        <v>49</v>
      </c>
      <c r="G132" t="s">
        <v>120</v>
      </c>
      <c r="H132">
        <v>0</v>
      </c>
      <c r="I132" t="s">
        <v>656</v>
      </c>
      <c r="J132" t="s">
        <v>657</v>
      </c>
      <c r="K132" t="s">
        <v>658</v>
      </c>
      <c r="L132" t="str">
        <f t="shared" si="7"/>
        <v>Expenses from continuing operations</v>
      </c>
      <c r="M132" t="str">
        <f t="shared" si="8"/>
        <v>Borrowing costs</v>
      </c>
      <c r="N132" t="str">
        <f t="shared" si="9"/>
        <v>Borrowing costs</v>
      </c>
      <c r="O132" t="str">
        <f t="shared" si="10"/>
        <v>Finance expense</v>
      </c>
      <c r="P132" t="str">
        <f t="shared" si="11"/>
        <v>Interest expense</v>
      </c>
    </row>
    <row r="133" spans="2:16" ht="15" customHeight="1">
      <c r="B133" t="str">
        <f t="shared" si="6"/>
        <v>Detail</v>
      </c>
      <c r="C133" t="s">
        <v>149</v>
      </c>
      <c r="D133" s="4">
        <v>0</v>
      </c>
      <c r="E133" s="4">
        <v>5675</v>
      </c>
      <c r="F133" t="s">
        <v>49</v>
      </c>
      <c r="G133" t="s">
        <v>120</v>
      </c>
      <c r="H133">
        <v>0</v>
      </c>
      <c r="I133">
        <v>0</v>
      </c>
      <c r="J133" t="s">
        <v>150</v>
      </c>
      <c r="K133" t="s">
        <v>151</v>
      </c>
      <c r="L133" t="str">
        <f t="shared" si="7"/>
        <v>Expenses from continuing operations</v>
      </c>
      <c r="M133" t="str">
        <f t="shared" si="8"/>
        <v>Impairment losses</v>
      </c>
      <c r="N133" t="str">
        <f t="shared" si="9"/>
        <v>Impairment losses</v>
      </c>
      <c r="O133" t="str">
        <f t="shared" si="10"/>
        <v>Impairment losses</v>
      </c>
      <c r="P133" t="str">
        <f t="shared" si="11"/>
        <v>Impaired receivables</v>
      </c>
    </row>
    <row r="134" spans="2:16" ht="15" customHeight="1">
      <c r="B134" t="str">
        <f t="shared" si="6"/>
        <v>Detail</v>
      </c>
      <c r="C134" t="s">
        <v>152</v>
      </c>
      <c r="D134" s="4">
        <v>29360.13</v>
      </c>
      <c r="E134" s="4">
        <v>57815.11</v>
      </c>
      <c r="F134" t="s">
        <v>49</v>
      </c>
      <c r="G134" t="s">
        <v>120</v>
      </c>
      <c r="H134">
        <v>0</v>
      </c>
      <c r="I134">
        <v>0</v>
      </c>
      <c r="J134" t="s">
        <v>153</v>
      </c>
      <c r="K134" t="s">
        <v>154</v>
      </c>
      <c r="L134" t="str">
        <f t="shared" si="7"/>
        <v>Expenses from continuing operations</v>
      </c>
      <c r="M134" t="str">
        <f t="shared" si="8"/>
        <v>Other expenses</v>
      </c>
      <c r="N134" t="str">
        <f t="shared" si="9"/>
        <v>Other expenses</v>
      </c>
      <c r="O134" t="str">
        <f t="shared" si="10"/>
        <v>Other expenses</v>
      </c>
      <c r="P134" t="str">
        <f t="shared" si="11"/>
        <v>Advertising</v>
      </c>
    </row>
    <row r="135" spans="2:16" ht="15" customHeight="1">
      <c r="B135" t="str">
        <f t="shared" si="6"/>
        <v>Detail</v>
      </c>
      <c r="C135" t="s">
        <v>155</v>
      </c>
      <c r="D135" s="4">
        <v>0</v>
      </c>
      <c r="E135" s="4">
        <v>43750</v>
      </c>
      <c r="F135" t="s">
        <v>49</v>
      </c>
      <c r="G135" t="s">
        <v>120</v>
      </c>
      <c r="H135">
        <v>0</v>
      </c>
      <c r="I135">
        <v>0</v>
      </c>
      <c r="J135" t="s">
        <v>153</v>
      </c>
      <c r="K135" t="s">
        <v>156</v>
      </c>
      <c r="L135" t="str">
        <f t="shared" si="7"/>
        <v>Expenses from continuing operations</v>
      </c>
      <c r="M135" t="str">
        <f t="shared" si="8"/>
        <v>Other expenses</v>
      </c>
      <c r="N135" t="str">
        <f t="shared" si="9"/>
        <v>Other expenses</v>
      </c>
      <c r="O135" t="str">
        <f t="shared" si="10"/>
        <v>Other expenses</v>
      </c>
      <c r="P135" t="str">
        <f t="shared" si="11"/>
        <v>Audit</v>
      </c>
    </row>
    <row r="136" spans="2:16" ht="15" customHeight="1">
      <c r="B136" t="str">
        <f t="shared" si="6"/>
        <v>Detail</v>
      </c>
      <c r="C136" t="s">
        <v>158</v>
      </c>
      <c r="D136" s="4">
        <v>251.78</v>
      </c>
      <c r="E136" s="4">
        <v>104.86</v>
      </c>
      <c r="F136" t="s">
        <v>49</v>
      </c>
      <c r="G136" t="s">
        <v>120</v>
      </c>
      <c r="H136">
        <v>0</v>
      </c>
      <c r="I136">
        <v>0</v>
      </c>
      <c r="J136" t="s">
        <v>153</v>
      </c>
      <c r="K136" t="s">
        <v>157</v>
      </c>
      <c r="L136" t="str">
        <f t="shared" si="7"/>
        <v>Expenses from continuing operations</v>
      </c>
      <c r="M136" t="str">
        <f t="shared" si="8"/>
        <v>Other expenses</v>
      </c>
      <c r="N136" t="str">
        <f t="shared" si="9"/>
        <v>Other expenses</v>
      </c>
      <c r="O136" t="str">
        <f t="shared" si="10"/>
        <v>Other expenses</v>
      </c>
      <c r="P136" t="str">
        <f t="shared" si="11"/>
        <v>Books and publications</v>
      </c>
    </row>
    <row r="137" spans="2:16" s="5" customFormat="1" ht="15" customHeight="1">
      <c r="B137" t="str">
        <f t="shared" si="6"/>
        <v>Detail</v>
      </c>
      <c r="C137" t="s">
        <v>664</v>
      </c>
      <c r="D137" s="4">
        <v>0</v>
      </c>
      <c r="E137" s="4">
        <v>2429.25</v>
      </c>
      <c r="F137" t="s">
        <v>49</v>
      </c>
      <c r="G137" t="s">
        <v>120</v>
      </c>
      <c r="H137">
        <v>0</v>
      </c>
      <c r="I137">
        <v>0</v>
      </c>
      <c r="J137" t="s">
        <v>153</v>
      </c>
      <c r="K137" t="s">
        <v>157</v>
      </c>
      <c r="L137" t="str">
        <f t="shared" si="7"/>
        <v>Expenses from continuing operations</v>
      </c>
      <c r="M137" t="str">
        <f t="shared" si="8"/>
        <v>Other expenses</v>
      </c>
      <c r="N137" t="str">
        <f t="shared" si="9"/>
        <v>Other expenses</v>
      </c>
      <c r="O137" t="str">
        <f t="shared" si="10"/>
        <v>Other expenses</v>
      </c>
      <c r="P137" t="str">
        <f t="shared" si="11"/>
        <v>Books and publications</v>
      </c>
    </row>
    <row r="138" spans="2:16" s="5" customFormat="1" ht="15" customHeight="1">
      <c r="B138" t="str">
        <f t="shared" si="6"/>
        <v>Detail</v>
      </c>
      <c r="C138" t="s">
        <v>159</v>
      </c>
      <c r="D138" s="4">
        <v>0</v>
      </c>
      <c r="E138" s="4">
        <v>5727.27</v>
      </c>
      <c r="F138" t="s">
        <v>49</v>
      </c>
      <c r="G138" t="s">
        <v>120</v>
      </c>
      <c r="H138">
        <v>0</v>
      </c>
      <c r="I138">
        <v>0</v>
      </c>
      <c r="J138" t="s">
        <v>153</v>
      </c>
      <c r="K138" t="s">
        <v>160</v>
      </c>
      <c r="L138" t="str">
        <f t="shared" si="7"/>
        <v>Expenses from continuing operations</v>
      </c>
      <c r="M138" t="str">
        <f t="shared" si="8"/>
        <v>Other expenses</v>
      </c>
      <c r="N138" t="str">
        <f t="shared" si="9"/>
        <v>Other expenses</v>
      </c>
      <c r="O138" t="str">
        <f t="shared" si="10"/>
        <v>Other expenses</v>
      </c>
      <c r="P138" t="str">
        <f t="shared" si="11"/>
        <v>Commissions</v>
      </c>
    </row>
    <row r="139" spans="2:16" s="5" customFormat="1" ht="15" customHeight="1">
      <c r="B139" t="str">
        <f t="shared" si="6"/>
        <v>Detail</v>
      </c>
      <c r="C139" t="s">
        <v>161</v>
      </c>
      <c r="D139" s="4">
        <v>304.73</v>
      </c>
      <c r="E139" s="4">
        <v>2200</v>
      </c>
      <c r="F139" t="s">
        <v>49</v>
      </c>
      <c r="G139" t="s">
        <v>120</v>
      </c>
      <c r="H139">
        <v>0</v>
      </c>
      <c r="I139">
        <v>0</v>
      </c>
      <c r="J139" t="s">
        <v>153</v>
      </c>
      <c r="K139" t="s">
        <v>162</v>
      </c>
      <c r="L139" t="str">
        <f t="shared" si="7"/>
        <v>Expenses from continuing operations</v>
      </c>
      <c r="M139" t="str">
        <f t="shared" si="8"/>
        <v>Other expenses</v>
      </c>
      <c r="N139" t="str">
        <f t="shared" si="9"/>
        <v>Other expenses</v>
      </c>
      <c r="O139" t="str">
        <f t="shared" si="10"/>
        <v>Other expenses</v>
      </c>
      <c r="P139" t="str">
        <f t="shared" si="11"/>
        <v>Conference and facilities hire</v>
      </c>
    </row>
    <row r="140" spans="2:16" s="5" customFormat="1" ht="15" customHeight="1">
      <c r="B140" t="str">
        <f t="shared" si="6"/>
        <v>Detail</v>
      </c>
      <c r="C140" t="s">
        <v>163</v>
      </c>
      <c r="D140" s="4">
        <v>1347.6</v>
      </c>
      <c r="E140" s="4">
        <v>2211.14</v>
      </c>
      <c r="F140" t="s">
        <v>49</v>
      </c>
      <c r="G140" t="s">
        <v>120</v>
      </c>
      <c r="H140">
        <v>0</v>
      </c>
      <c r="I140">
        <v>0</v>
      </c>
      <c r="J140" t="s">
        <v>153</v>
      </c>
      <c r="K140" t="s">
        <v>162</v>
      </c>
      <c r="L140" t="str">
        <f t="shared" si="7"/>
        <v>Expenses from continuing operations</v>
      </c>
      <c r="M140" t="str">
        <f t="shared" si="8"/>
        <v>Other expenses</v>
      </c>
      <c r="N140" t="str">
        <f t="shared" si="9"/>
        <v>Other expenses</v>
      </c>
      <c r="O140" t="str">
        <f t="shared" si="10"/>
        <v>Other expenses</v>
      </c>
      <c r="P140" t="str">
        <f t="shared" si="11"/>
        <v>Conference and facilities hire</v>
      </c>
    </row>
    <row r="141" spans="2:16" ht="15" customHeight="1">
      <c r="B141" t="str">
        <f t="shared" si="6"/>
        <v>Detail</v>
      </c>
      <c r="C141" t="s">
        <v>164</v>
      </c>
      <c r="D141" s="4">
        <v>73522.05</v>
      </c>
      <c r="E141" s="4">
        <v>283406.48</v>
      </c>
      <c r="F141" t="s">
        <v>49</v>
      </c>
      <c r="G141" t="s">
        <v>120</v>
      </c>
      <c r="H141">
        <v>0</v>
      </c>
      <c r="I141">
        <v>0</v>
      </c>
      <c r="J141" t="s">
        <v>153</v>
      </c>
      <c r="K141" t="s">
        <v>165</v>
      </c>
      <c r="L141" t="str">
        <f t="shared" si="7"/>
        <v>Expenses from continuing operations</v>
      </c>
      <c r="M141" t="str">
        <f t="shared" si="8"/>
        <v>Other expenses</v>
      </c>
      <c r="N141" t="str">
        <f t="shared" si="9"/>
        <v>Other expenses</v>
      </c>
      <c r="O141" t="str">
        <f t="shared" si="10"/>
        <v>Other expenses</v>
      </c>
      <c r="P141" t="str">
        <f t="shared" si="11"/>
        <v>Consultants fees</v>
      </c>
    </row>
    <row r="142" spans="2:16" ht="15" customHeight="1">
      <c r="B142" t="str">
        <f t="shared" si="6"/>
        <v>Detail</v>
      </c>
      <c r="C142" t="s">
        <v>665</v>
      </c>
      <c r="D142" s="4">
        <v>314.89</v>
      </c>
      <c r="E142" s="4">
        <v>0</v>
      </c>
      <c r="F142" t="s">
        <v>49</v>
      </c>
      <c r="G142" t="s">
        <v>120</v>
      </c>
      <c r="H142">
        <v>0</v>
      </c>
      <c r="I142">
        <v>0</v>
      </c>
      <c r="J142" t="s">
        <v>153</v>
      </c>
      <c r="K142" t="s">
        <v>666</v>
      </c>
      <c r="L142" t="str">
        <f t="shared" si="7"/>
        <v>Expenses from continuing operations</v>
      </c>
      <c r="M142" t="str">
        <f t="shared" si="8"/>
        <v>Other expenses</v>
      </c>
      <c r="N142" t="str">
        <f t="shared" si="9"/>
        <v>Other expenses</v>
      </c>
      <c r="O142" t="str">
        <f t="shared" si="10"/>
        <v>Other expenses</v>
      </c>
      <c r="P142" t="str">
        <f t="shared" si="11"/>
        <v>Contract services</v>
      </c>
    </row>
    <row r="143" spans="2:16" ht="15" customHeight="1">
      <c r="B143" t="str">
        <f t="shared" si="6"/>
        <v>Detail</v>
      </c>
      <c r="C143" t="s">
        <v>667</v>
      </c>
      <c r="D143" s="4">
        <v>14652.3</v>
      </c>
      <c r="E143" s="4">
        <v>46014.28</v>
      </c>
      <c r="F143" t="s">
        <v>49</v>
      </c>
      <c r="G143" t="s">
        <v>120</v>
      </c>
      <c r="H143">
        <v>0</v>
      </c>
      <c r="I143">
        <v>0</v>
      </c>
      <c r="J143" t="s">
        <v>153</v>
      </c>
      <c r="K143" t="s">
        <v>666</v>
      </c>
      <c r="L143" t="str">
        <f t="shared" si="7"/>
        <v>Expenses from continuing operations</v>
      </c>
      <c r="M143" t="str">
        <f t="shared" si="8"/>
        <v>Other expenses</v>
      </c>
      <c r="N143" t="str">
        <f t="shared" si="9"/>
        <v>Other expenses</v>
      </c>
      <c r="O143" t="str">
        <f t="shared" si="10"/>
        <v>Other expenses</v>
      </c>
      <c r="P143" t="str">
        <f t="shared" si="11"/>
        <v>Contract services</v>
      </c>
    </row>
    <row r="144" spans="2:16" ht="15" customHeight="1">
      <c r="B144" t="str">
        <f t="shared" si="6"/>
        <v>Detail</v>
      </c>
      <c r="C144" t="s">
        <v>669</v>
      </c>
      <c r="D144" s="4">
        <v>21337.9</v>
      </c>
      <c r="E144" s="4">
        <v>26223.08</v>
      </c>
      <c r="F144" t="s">
        <v>49</v>
      </c>
      <c r="G144" t="s">
        <v>120</v>
      </c>
      <c r="H144">
        <v>0</v>
      </c>
      <c r="I144">
        <v>0</v>
      </c>
      <c r="J144" t="s">
        <v>153</v>
      </c>
      <c r="K144" t="s">
        <v>666</v>
      </c>
      <c r="L144" t="str">
        <f t="shared" si="7"/>
        <v>Expenses from continuing operations</v>
      </c>
      <c r="M144" t="str">
        <f t="shared" si="8"/>
        <v>Other expenses</v>
      </c>
      <c r="N144" t="str">
        <f t="shared" si="9"/>
        <v>Other expenses</v>
      </c>
      <c r="O144" t="str">
        <f t="shared" si="10"/>
        <v>Other expenses</v>
      </c>
      <c r="P144" t="str">
        <f t="shared" si="11"/>
        <v>Contract services</v>
      </c>
    </row>
    <row r="145" spans="2:16" ht="15" customHeight="1">
      <c r="B145" t="str">
        <f t="shared" si="6"/>
        <v>Detail</v>
      </c>
      <c r="C145" t="s">
        <v>670</v>
      </c>
      <c r="D145" s="4">
        <v>2314.88</v>
      </c>
      <c r="E145" s="4">
        <v>2375.96</v>
      </c>
      <c r="F145" t="s">
        <v>49</v>
      </c>
      <c r="G145" t="s">
        <v>120</v>
      </c>
      <c r="H145">
        <v>0</v>
      </c>
      <c r="I145">
        <v>0</v>
      </c>
      <c r="J145" t="s">
        <v>153</v>
      </c>
      <c r="K145" t="s">
        <v>666</v>
      </c>
      <c r="L145" t="str">
        <f t="shared" si="7"/>
        <v>Expenses from continuing operations</v>
      </c>
      <c r="M145" t="str">
        <f t="shared" si="8"/>
        <v>Other expenses</v>
      </c>
      <c r="N145" t="str">
        <f t="shared" si="9"/>
        <v>Other expenses</v>
      </c>
      <c r="O145" t="str">
        <f t="shared" si="10"/>
        <v>Other expenses</v>
      </c>
      <c r="P145" t="str">
        <f t="shared" si="11"/>
        <v>Contract services</v>
      </c>
    </row>
    <row r="146" spans="2:16" ht="15" customHeight="1">
      <c r="B146" t="str">
        <f t="shared" si="6"/>
        <v>Detail</v>
      </c>
      <c r="C146" t="s">
        <v>673</v>
      </c>
      <c r="D146" s="4">
        <v>12930.79</v>
      </c>
      <c r="E146" s="4">
        <v>39244.02</v>
      </c>
      <c r="F146" t="s">
        <v>49</v>
      </c>
      <c r="G146" t="s">
        <v>120</v>
      </c>
      <c r="H146">
        <v>0</v>
      </c>
      <c r="I146">
        <v>0</v>
      </c>
      <c r="J146" t="s">
        <v>153</v>
      </c>
      <c r="K146" t="s">
        <v>166</v>
      </c>
      <c r="L146" t="str">
        <f t="shared" si="7"/>
        <v>Expenses from continuing operations</v>
      </c>
      <c r="M146" t="str">
        <f t="shared" si="8"/>
        <v>Other expenses</v>
      </c>
      <c r="N146" t="str">
        <f t="shared" si="9"/>
        <v>Other expenses</v>
      </c>
      <c r="O146" t="str">
        <f t="shared" si="10"/>
        <v>Other expenses</v>
      </c>
      <c r="P146" t="str">
        <f t="shared" si="11"/>
        <v>Equipment expensed</v>
      </c>
    </row>
    <row r="147" spans="2:16" ht="15" customHeight="1">
      <c r="B147" t="str">
        <f t="shared" si="6"/>
        <v>Detail</v>
      </c>
      <c r="C147" t="s">
        <v>167</v>
      </c>
      <c r="D147" s="4">
        <v>5417.16</v>
      </c>
      <c r="E147" s="4">
        <v>2571.2</v>
      </c>
      <c r="F147" t="s">
        <v>49</v>
      </c>
      <c r="G147" t="s">
        <v>120</v>
      </c>
      <c r="H147">
        <v>0</v>
      </c>
      <c r="I147">
        <v>0</v>
      </c>
      <c r="J147" t="s">
        <v>153</v>
      </c>
      <c r="K147" t="s">
        <v>166</v>
      </c>
      <c r="L147" t="str">
        <f t="shared" si="7"/>
        <v>Expenses from continuing operations</v>
      </c>
      <c r="M147" t="str">
        <f t="shared" si="8"/>
        <v>Other expenses</v>
      </c>
      <c r="N147" t="str">
        <f t="shared" si="9"/>
        <v>Other expenses</v>
      </c>
      <c r="O147" t="str">
        <f t="shared" si="10"/>
        <v>Other expenses</v>
      </c>
      <c r="P147" t="str">
        <f t="shared" si="11"/>
        <v>Equipment expensed</v>
      </c>
    </row>
    <row r="148" spans="2:16" ht="15" customHeight="1">
      <c r="B148" t="str">
        <f t="shared" si="6"/>
        <v>Detail</v>
      </c>
      <c r="C148" t="s">
        <v>674</v>
      </c>
      <c r="D148" s="4">
        <v>109.09</v>
      </c>
      <c r="E148" s="4">
        <v>1223.22</v>
      </c>
      <c r="F148" t="s">
        <v>49</v>
      </c>
      <c r="G148" t="s">
        <v>120</v>
      </c>
      <c r="H148">
        <v>0</v>
      </c>
      <c r="I148">
        <v>0</v>
      </c>
      <c r="J148" t="s">
        <v>153</v>
      </c>
      <c r="K148" t="s">
        <v>166</v>
      </c>
      <c r="L148" t="str">
        <f t="shared" si="7"/>
        <v>Expenses from continuing operations</v>
      </c>
      <c r="M148" t="str">
        <f t="shared" si="8"/>
        <v>Other expenses</v>
      </c>
      <c r="N148" t="str">
        <f t="shared" si="9"/>
        <v>Other expenses</v>
      </c>
      <c r="O148" t="str">
        <f t="shared" si="10"/>
        <v>Other expenses</v>
      </c>
      <c r="P148" t="str">
        <f t="shared" si="11"/>
        <v>Equipment expensed</v>
      </c>
    </row>
    <row r="149" spans="2:16" ht="15" customHeight="1">
      <c r="B149" t="str">
        <f t="shared" si="6"/>
        <v>Detail</v>
      </c>
      <c r="C149" t="s">
        <v>675</v>
      </c>
      <c r="D149" s="4">
        <v>31600.21</v>
      </c>
      <c r="E149" s="4">
        <v>18009.49</v>
      </c>
      <c r="F149" t="s">
        <v>49</v>
      </c>
      <c r="G149" t="s">
        <v>120</v>
      </c>
      <c r="H149">
        <v>0</v>
      </c>
      <c r="I149">
        <v>0</v>
      </c>
      <c r="J149" t="s">
        <v>153</v>
      </c>
      <c r="K149" t="s">
        <v>166</v>
      </c>
      <c r="L149" t="str">
        <f t="shared" si="7"/>
        <v>Expenses from continuing operations</v>
      </c>
      <c r="M149" t="str">
        <f t="shared" si="8"/>
        <v>Other expenses</v>
      </c>
      <c r="N149" t="str">
        <f t="shared" si="9"/>
        <v>Other expenses</v>
      </c>
      <c r="O149" t="str">
        <f t="shared" si="10"/>
        <v>Other expenses</v>
      </c>
      <c r="P149" t="str">
        <f t="shared" si="11"/>
        <v>Equipment expensed</v>
      </c>
    </row>
    <row r="150" spans="2:16" ht="15" customHeight="1">
      <c r="B150" t="str">
        <f t="shared" si="6"/>
        <v>Detail</v>
      </c>
      <c r="C150" t="s">
        <v>168</v>
      </c>
      <c r="D150" s="4">
        <v>1091.82</v>
      </c>
      <c r="E150" s="4">
        <v>807.27</v>
      </c>
      <c r="F150" t="s">
        <v>49</v>
      </c>
      <c r="G150" t="s">
        <v>120</v>
      </c>
      <c r="H150">
        <v>0</v>
      </c>
      <c r="I150">
        <v>0</v>
      </c>
      <c r="J150" t="s">
        <v>153</v>
      </c>
      <c r="K150" t="s">
        <v>169</v>
      </c>
      <c r="L150" t="str">
        <f t="shared" si="7"/>
        <v>Expenses from continuing operations</v>
      </c>
      <c r="M150" t="str">
        <f t="shared" si="8"/>
        <v>Other expenses</v>
      </c>
      <c r="N150" t="str">
        <f t="shared" si="9"/>
        <v>Other expenses</v>
      </c>
      <c r="O150" t="str">
        <f t="shared" si="10"/>
        <v>Other expenses</v>
      </c>
      <c r="P150" t="str">
        <f t="shared" si="11"/>
        <v>Freight and postage</v>
      </c>
    </row>
    <row r="151" spans="2:16" ht="15" customHeight="1">
      <c r="B151" t="str">
        <f t="shared" si="6"/>
        <v>Detail</v>
      </c>
      <c r="C151" t="s">
        <v>170</v>
      </c>
      <c r="D151" s="4">
        <v>17699.05</v>
      </c>
      <c r="E151" s="4">
        <v>3234.48</v>
      </c>
      <c r="F151" t="s">
        <v>49</v>
      </c>
      <c r="G151" t="s">
        <v>120</v>
      </c>
      <c r="H151">
        <v>0</v>
      </c>
      <c r="I151">
        <v>0</v>
      </c>
      <c r="J151" t="s">
        <v>153</v>
      </c>
      <c r="K151" t="s">
        <v>169</v>
      </c>
      <c r="L151" t="str">
        <f t="shared" si="7"/>
        <v>Expenses from continuing operations</v>
      </c>
      <c r="M151" t="str">
        <f t="shared" si="8"/>
        <v>Other expenses</v>
      </c>
      <c r="N151" t="str">
        <f t="shared" si="9"/>
        <v>Other expenses</v>
      </c>
      <c r="O151" t="str">
        <f t="shared" si="10"/>
        <v>Other expenses</v>
      </c>
      <c r="P151" t="str">
        <f t="shared" si="11"/>
        <v>Freight and postage</v>
      </c>
    </row>
    <row r="152" spans="2:16" ht="15" customHeight="1">
      <c r="B152" t="str">
        <f t="shared" si="6"/>
        <v>Detail</v>
      </c>
      <c r="C152" t="s">
        <v>172</v>
      </c>
      <c r="D152" s="4">
        <v>46049.73</v>
      </c>
      <c r="E152" s="4">
        <v>75679.83</v>
      </c>
      <c r="F152" t="s">
        <v>49</v>
      </c>
      <c r="G152" t="s">
        <v>120</v>
      </c>
      <c r="H152">
        <v>0</v>
      </c>
      <c r="I152">
        <v>0</v>
      </c>
      <c r="J152" t="s">
        <v>153</v>
      </c>
      <c r="K152" t="s">
        <v>171</v>
      </c>
      <c r="L152" t="str">
        <f t="shared" si="7"/>
        <v>Expenses from continuing operations</v>
      </c>
      <c r="M152" t="str">
        <f t="shared" si="8"/>
        <v>Other expenses</v>
      </c>
      <c r="N152" t="str">
        <f t="shared" si="9"/>
        <v>Other expenses</v>
      </c>
      <c r="O152" t="str">
        <f t="shared" si="10"/>
        <v>Other expenses</v>
      </c>
      <c r="P152" t="str">
        <f t="shared" si="11"/>
        <v>General materials</v>
      </c>
    </row>
    <row r="153" spans="2:16" ht="15" customHeight="1">
      <c r="B153" t="str">
        <f t="shared" si="6"/>
        <v>Detail</v>
      </c>
      <c r="C153" t="s">
        <v>680</v>
      </c>
      <c r="D153" s="4">
        <v>0</v>
      </c>
      <c r="E153" s="4">
        <v>1367.31</v>
      </c>
      <c r="F153" t="s">
        <v>49</v>
      </c>
      <c r="G153" t="s">
        <v>120</v>
      </c>
      <c r="H153">
        <v>0</v>
      </c>
      <c r="I153">
        <v>0</v>
      </c>
      <c r="J153" t="s">
        <v>153</v>
      </c>
      <c r="K153" t="s">
        <v>681</v>
      </c>
      <c r="L153" t="str">
        <f t="shared" si="7"/>
        <v>Expenses from continuing operations</v>
      </c>
      <c r="M153" t="str">
        <f t="shared" si="8"/>
        <v>Other expenses</v>
      </c>
      <c r="N153" t="str">
        <f t="shared" si="9"/>
        <v>Other expenses</v>
      </c>
      <c r="O153" t="str">
        <f t="shared" si="10"/>
        <v>Other expenses</v>
      </c>
      <c r="P153" t="str">
        <f t="shared" si="11"/>
        <v>Insurances</v>
      </c>
    </row>
    <row r="154" spans="2:16" ht="15" customHeight="1">
      <c r="B154" t="str">
        <f t="shared" si="6"/>
        <v>Detail</v>
      </c>
      <c r="C154" t="s">
        <v>173</v>
      </c>
      <c r="D154" s="4">
        <v>64128.73</v>
      </c>
      <c r="E154" s="4">
        <v>38964.13</v>
      </c>
      <c r="F154" t="s">
        <v>49</v>
      </c>
      <c r="G154" t="s">
        <v>120</v>
      </c>
      <c r="H154">
        <v>0</v>
      </c>
      <c r="I154">
        <v>0</v>
      </c>
      <c r="J154" t="s">
        <v>153</v>
      </c>
      <c r="K154" t="s">
        <v>174</v>
      </c>
      <c r="L154" t="str">
        <f t="shared" si="7"/>
        <v>Expenses from continuing operations</v>
      </c>
      <c r="M154" t="str">
        <f t="shared" si="8"/>
        <v>Other expenses</v>
      </c>
      <c r="N154" t="str">
        <f t="shared" si="9"/>
        <v>Other expenses</v>
      </c>
      <c r="O154" t="str">
        <f t="shared" si="10"/>
        <v>Other expenses</v>
      </c>
      <c r="P154" t="str">
        <f t="shared" si="11"/>
        <v>Licence fees</v>
      </c>
    </row>
    <row r="155" spans="2:16" ht="15" customHeight="1">
      <c r="B155" t="str">
        <f t="shared" si="6"/>
        <v>Detail</v>
      </c>
      <c r="C155" t="s">
        <v>176</v>
      </c>
      <c r="D155" s="4">
        <v>9835.52</v>
      </c>
      <c r="E155" s="4">
        <v>14934.78</v>
      </c>
      <c r="F155" t="s">
        <v>49</v>
      </c>
      <c r="G155" t="s">
        <v>120</v>
      </c>
      <c r="H155">
        <v>0</v>
      </c>
      <c r="I155">
        <v>0</v>
      </c>
      <c r="J155" t="s">
        <v>153</v>
      </c>
      <c r="K155" t="s">
        <v>175</v>
      </c>
      <c r="L155" t="str">
        <f t="shared" si="7"/>
        <v>Expenses from continuing operations</v>
      </c>
      <c r="M155" t="str">
        <f t="shared" si="8"/>
        <v>Other expenses</v>
      </c>
      <c r="N155" t="str">
        <f t="shared" si="9"/>
        <v>Other expenses</v>
      </c>
      <c r="O155" t="str">
        <f t="shared" si="10"/>
        <v>Other expenses</v>
      </c>
      <c r="P155" t="str">
        <f t="shared" si="11"/>
        <v>Printing and stationery</v>
      </c>
    </row>
    <row r="156" spans="2:16" ht="15" customHeight="1">
      <c r="B156" t="str">
        <f t="shared" si="6"/>
        <v>Detail</v>
      </c>
      <c r="C156" t="s">
        <v>177</v>
      </c>
      <c r="D156" s="4">
        <v>1228.03</v>
      </c>
      <c r="E156" s="4">
        <v>6628.93</v>
      </c>
      <c r="F156" t="s">
        <v>49</v>
      </c>
      <c r="G156" t="s">
        <v>120</v>
      </c>
      <c r="H156">
        <v>0</v>
      </c>
      <c r="I156">
        <v>0</v>
      </c>
      <c r="J156" t="s">
        <v>153</v>
      </c>
      <c r="K156" t="s">
        <v>175</v>
      </c>
      <c r="L156" t="str">
        <f t="shared" si="7"/>
        <v>Expenses from continuing operations</v>
      </c>
      <c r="M156" t="str">
        <f t="shared" si="8"/>
        <v>Other expenses</v>
      </c>
      <c r="N156" t="str">
        <f t="shared" si="9"/>
        <v>Other expenses</v>
      </c>
      <c r="O156" t="str">
        <f t="shared" si="10"/>
        <v>Other expenses</v>
      </c>
      <c r="P156" t="str">
        <f t="shared" si="11"/>
        <v>Printing and stationery</v>
      </c>
    </row>
    <row r="157" spans="2:16" ht="15" customHeight="1">
      <c r="B157" t="str">
        <f t="shared" si="6"/>
        <v>Detail</v>
      </c>
      <c r="C157" t="s">
        <v>179</v>
      </c>
      <c r="D157" s="4">
        <v>8843.18</v>
      </c>
      <c r="E157" s="4">
        <v>1968.18</v>
      </c>
      <c r="F157" t="s">
        <v>49</v>
      </c>
      <c r="G157" t="s">
        <v>120</v>
      </c>
      <c r="H157">
        <v>0</v>
      </c>
      <c r="I157">
        <v>0</v>
      </c>
      <c r="J157" t="s">
        <v>153</v>
      </c>
      <c r="K157" t="s">
        <v>178</v>
      </c>
      <c r="L157" t="str">
        <f t="shared" si="7"/>
        <v>Expenses from continuing operations</v>
      </c>
      <c r="M157" t="str">
        <f t="shared" si="8"/>
        <v>Other expenses</v>
      </c>
      <c r="N157" t="str">
        <f t="shared" si="9"/>
        <v>Other expenses</v>
      </c>
      <c r="O157" t="str">
        <f t="shared" si="10"/>
        <v>Other expenses</v>
      </c>
      <c r="P157" t="str">
        <f t="shared" si="11"/>
        <v>Recruitment and staff development</v>
      </c>
    </row>
    <row r="158" spans="2:16" ht="15" customHeight="1">
      <c r="B158" t="str">
        <f t="shared" si="6"/>
        <v>Detail</v>
      </c>
      <c r="C158" t="s">
        <v>180</v>
      </c>
      <c r="D158" s="4">
        <v>0</v>
      </c>
      <c r="E158" s="4">
        <v>350</v>
      </c>
      <c r="F158" t="s">
        <v>49</v>
      </c>
      <c r="G158" t="s">
        <v>120</v>
      </c>
      <c r="H158">
        <v>0</v>
      </c>
      <c r="I158">
        <v>0</v>
      </c>
      <c r="J158" t="s">
        <v>153</v>
      </c>
      <c r="K158" t="s">
        <v>178</v>
      </c>
      <c r="L158" t="str">
        <f t="shared" si="7"/>
        <v>Expenses from continuing operations</v>
      </c>
      <c r="M158" t="str">
        <f t="shared" si="8"/>
        <v>Other expenses</v>
      </c>
      <c r="N158" t="str">
        <f t="shared" si="9"/>
        <v>Other expenses</v>
      </c>
      <c r="O158" t="str">
        <f t="shared" si="10"/>
        <v>Other expenses</v>
      </c>
      <c r="P158" t="str">
        <f t="shared" si="11"/>
        <v>Recruitment and staff development</v>
      </c>
    </row>
    <row r="159" spans="2:16" ht="15" customHeight="1">
      <c r="B159" t="str">
        <f t="shared" si="6"/>
        <v>Detail</v>
      </c>
      <c r="C159" t="s">
        <v>181</v>
      </c>
      <c r="D159" s="4">
        <v>1516.56</v>
      </c>
      <c r="E159" s="4">
        <v>645</v>
      </c>
      <c r="F159" t="s">
        <v>49</v>
      </c>
      <c r="G159" t="s">
        <v>120</v>
      </c>
      <c r="H159">
        <v>0</v>
      </c>
      <c r="I159">
        <v>0</v>
      </c>
      <c r="J159" t="s">
        <v>153</v>
      </c>
      <c r="K159" t="s">
        <v>178</v>
      </c>
      <c r="L159" t="str">
        <f t="shared" si="7"/>
        <v>Expenses from continuing operations</v>
      </c>
      <c r="M159" t="str">
        <f t="shared" si="8"/>
        <v>Other expenses</v>
      </c>
      <c r="N159" t="str">
        <f t="shared" si="9"/>
        <v>Other expenses</v>
      </c>
      <c r="O159" t="str">
        <f t="shared" si="10"/>
        <v>Other expenses</v>
      </c>
      <c r="P159" t="str">
        <f t="shared" si="11"/>
        <v>Recruitment and staff development</v>
      </c>
    </row>
    <row r="160" spans="2:16" ht="15" customHeight="1">
      <c r="B160" t="str">
        <f t="shared" si="6"/>
        <v>Detail</v>
      </c>
      <c r="C160" t="s">
        <v>182</v>
      </c>
      <c r="D160" s="4">
        <v>20719.99</v>
      </c>
      <c r="E160" s="4">
        <v>45118.65</v>
      </c>
      <c r="F160" t="s">
        <v>49</v>
      </c>
      <c r="G160" t="s">
        <v>120</v>
      </c>
      <c r="H160">
        <v>0</v>
      </c>
      <c r="I160">
        <v>0</v>
      </c>
      <c r="J160" t="s">
        <v>153</v>
      </c>
      <c r="K160" t="s">
        <v>112</v>
      </c>
      <c r="L160" t="str">
        <f t="shared" si="7"/>
        <v>Expenses from continuing operations</v>
      </c>
      <c r="M160" t="str">
        <f t="shared" si="8"/>
        <v>Other expenses</v>
      </c>
      <c r="N160" t="str">
        <f t="shared" si="9"/>
        <v>Other expenses</v>
      </c>
      <c r="O160" t="str">
        <f t="shared" si="10"/>
        <v>Other expenses</v>
      </c>
      <c r="P160" t="str">
        <f t="shared" si="11"/>
        <v>Rent</v>
      </c>
    </row>
    <row r="161" spans="2:16" ht="15" customHeight="1">
      <c r="B161" t="str">
        <f t="shared" si="6"/>
        <v>Detail</v>
      </c>
      <c r="C161" t="s">
        <v>183</v>
      </c>
      <c r="D161" s="4">
        <v>5019.45</v>
      </c>
      <c r="E161" s="4">
        <v>6756.29</v>
      </c>
      <c r="F161" t="s">
        <v>49</v>
      </c>
      <c r="G161" t="s">
        <v>120</v>
      </c>
      <c r="H161">
        <v>0</v>
      </c>
      <c r="I161">
        <v>0</v>
      </c>
      <c r="J161" t="s">
        <v>153</v>
      </c>
      <c r="K161" t="s">
        <v>184</v>
      </c>
      <c r="L161" t="str">
        <f t="shared" si="7"/>
        <v>Expenses from continuing operations</v>
      </c>
      <c r="M161" t="str">
        <f t="shared" si="8"/>
        <v>Other expenses</v>
      </c>
      <c r="N161" t="str">
        <f t="shared" si="9"/>
        <v>Other expenses</v>
      </c>
      <c r="O161" t="str">
        <f t="shared" si="10"/>
        <v>Other expenses</v>
      </c>
      <c r="P161" t="str">
        <f t="shared" si="11"/>
        <v>Subscriptions</v>
      </c>
    </row>
    <row r="162" spans="2:16" ht="15" customHeight="1">
      <c r="B162" t="str">
        <f t="shared" si="6"/>
        <v>Detail</v>
      </c>
      <c r="C162" t="s">
        <v>186</v>
      </c>
      <c r="D162" s="4">
        <v>3245.27</v>
      </c>
      <c r="E162" s="4">
        <v>2436.24</v>
      </c>
      <c r="F162" t="s">
        <v>49</v>
      </c>
      <c r="G162" t="s">
        <v>120</v>
      </c>
      <c r="H162">
        <v>0</v>
      </c>
      <c r="I162">
        <v>0</v>
      </c>
      <c r="J162" t="s">
        <v>153</v>
      </c>
      <c r="K162" t="s">
        <v>185</v>
      </c>
      <c r="L162" t="str">
        <f t="shared" si="7"/>
        <v>Expenses from continuing operations</v>
      </c>
      <c r="M162" t="str">
        <f t="shared" si="8"/>
        <v>Other expenses</v>
      </c>
      <c r="N162" t="str">
        <f t="shared" si="9"/>
        <v>Other expenses</v>
      </c>
      <c r="O162" t="str">
        <f t="shared" si="10"/>
        <v>Other expenses</v>
      </c>
      <c r="P162" t="str">
        <f t="shared" si="11"/>
        <v>Travel</v>
      </c>
    </row>
    <row r="163" spans="2:16" ht="15" customHeight="1">
      <c r="B163" t="str">
        <f t="shared" si="6"/>
        <v>Detail</v>
      </c>
      <c r="C163" t="s">
        <v>296</v>
      </c>
      <c r="D163" s="4">
        <v>1005.1</v>
      </c>
      <c r="E163" s="4">
        <v>0</v>
      </c>
      <c r="F163" t="s">
        <v>49</v>
      </c>
      <c r="G163" t="s">
        <v>120</v>
      </c>
      <c r="H163">
        <v>0</v>
      </c>
      <c r="I163">
        <v>0</v>
      </c>
      <c r="J163" t="s">
        <v>153</v>
      </c>
      <c r="K163" t="s">
        <v>185</v>
      </c>
      <c r="L163" t="str">
        <f t="shared" si="7"/>
        <v>Expenses from continuing operations</v>
      </c>
      <c r="M163" t="str">
        <f t="shared" si="8"/>
        <v>Other expenses</v>
      </c>
      <c r="N163" t="str">
        <f t="shared" si="9"/>
        <v>Other expenses</v>
      </c>
      <c r="O163" t="str">
        <f t="shared" si="10"/>
        <v>Other expenses</v>
      </c>
      <c r="P163" t="str">
        <f t="shared" si="11"/>
        <v>Travel</v>
      </c>
    </row>
    <row r="164" spans="2:16" ht="15" customHeight="1">
      <c r="B164" t="str">
        <f t="shared" si="6"/>
        <v>Detail</v>
      </c>
      <c r="C164" t="s">
        <v>187</v>
      </c>
      <c r="D164" s="4">
        <v>15296.44</v>
      </c>
      <c r="E164" s="4">
        <v>19520.03</v>
      </c>
      <c r="F164" t="s">
        <v>49</v>
      </c>
      <c r="G164" t="s">
        <v>120</v>
      </c>
      <c r="H164">
        <v>0</v>
      </c>
      <c r="I164">
        <v>0</v>
      </c>
      <c r="J164" t="s">
        <v>153</v>
      </c>
      <c r="K164" t="s">
        <v>185</v>
      </c>
      <c r="L164" t="str">
        <f t="shared" si="7"/>
        <v>Expenses from continuing operations</v>
      </c>
      <c r="M164" t="str">
        <f t="shared" si="8"/>
        <v>Other expenses</v>
      </c>
      <c r="N164" t="str">
        <f t="shared" si="9"/>
        <v>Other expenses</v>
      </c>
      <c r="O164" t="str">
        <f t="shared" si="10"/>
        <v>Other expenses</v>
      </c>
      <c r="P164" t="str">
        <f t="shared" si="11"/>
        <v>Travel</v>
      </c>
    </row>
    <row r="165" spans="2:16" ht="15" customHeight="1">
      <c r="B165" t="str">
        <f t="shared" si="6"/>
        <v>Detail</v>
      </c>
      <c r="C165" t="s">
        <v>687</v>
      </c>
      <c r="D165" s="4">
        <v>351.23</v>
      </c>
      <c r="E165" s="4">
        <v>3369.46</v>
      </c>
      <c r="F165" t="s">
        <v>49</v>
      </c>
      <c r="G165" t="s">
        <v>120</v>
      </c>
      <c r="H165">
        <v>0</v>
      </c>
      <c r="I165">
        <v>0</v>
      </c>
      <c r="J165" t="s">
        <v>153</v>
      </c>
      <c r="K165" t="s">
        <v>188</v>
      </c>
      <c r="L165" t="str">
        <f t="shared" si="7"/>
        <v>Expenses from continuing operations</v>
      </c>
      <c r="M165" t="str">
        <f t="shared" si="8"/>
        <v>Other expenses</v>
      </c>
      <c r="N165" t="str">
        <f t="shared" si="9"/>
        <v>Other expenses</v>
      </c>
      <c r="O165" t="str">
        <f t="shared" si="10"/>
        <v>Other expenses</v>
      </c>
      <c r="P165" t="str">
        <f t="shared" si="11"/>
        <v>Utilities</v>
      </c>
    </row>
    <row r="166" spans="2:16" ht="15" customHeight="1">
      <c r="B166" t="str">
        <f t="shared" si="6"/>
        <v>Detail</v>
      </c>
      <c r="C166" t="s">
        <v>189</v>
      </c>
      <c r="D166" s="4">
        <v>8643.16</v>
      </c>
      <c r="E166" s="4">
        <v>15247.02</v>
      </c>
      <c r="F166" t="s">
        <v>49</v>
      </c>
      <c r="G166" t="s">
        <v>120</v>
      </c>
      <c r="H166">
        <v>0</v>
      </c>
      <c r="I166">
        <v>0</v>
      </c>
      <c r="J166" t="s">
        <v>153</v>
      </c>
      <c r="K166" t="s">
        <v>188</v>
      </c>
      <c r="L166" t="str">
        <f t="shared" si="7"/>
        <v>Expenses from continuing operations</v>
      </c>
      <c r="M166" t="str">
        <f t="shared" si="8"/>
        <v>Other expenses</v>
      </c>
      <c r="N166" t="str">
        <f t="shared" si="9"/>
        <v>Other expenses</v>
      </c>
      <c r="O166" t="str">
        <f t="shared" si="10"/>
        <v>Other expenses</v>
      </c>
      <c r="P166" t="str">
        <f t="shared" si="11"/>
        <v>Utilities</v>
      </c>
    </row>
    <row r="167" spans="2:16" ht="15" customHeight="1">
      <c r="B167" t="str">
        <f t="shared" si="6"/>
        <v>Detail</v>
      </c>
      <c r="C167" t="s">
        <v>689</v>
      </c>
      <c r="D167" s="4">
        <v>-58.92</v>
      </c>
      <c r="E167" s="4">
        <v>0</v>
      </c>
      <c r="F167" t="s">
        <v>49</v>
      </c>
      <c r="G167" t="s">
        <v>120</v>
      </c>
      <c r="H167">
        <v>0</v>
      </c>
      <c r="I167">
        <v>0</v>
      </c>
      <c r="J167" t="s">
        <v>153</v>
      </c>
      <c r="K167" t="s">
        <v>188</v>
      </c>
      <c r="L167" t="str">
        <f t="shared" si="7"/>
        <v>Expenses from continuing operations</v>
      </c>
      <c r="M167" t="str">
        <f t="shared" si="8"/>
        <v>Other expenses</v>
      </c>
      <c r="N167" t="str">
        <f t="shared" si="9"/>
        <v>Other expenses</v>
      </c>
      <c r="O167" t="str">
        <f t="shared" si="10"/>
        <v>Other expenses</v>
      </c>
      <c r="P167" t="str">
        <f t="shared" si="11"/>
        <v>Utilities</v>
      </c>
    </row>
    <row r="168" spans="2:16" ht="15" customHeight="1">
      <c r="B168" t="str">
        <f t="shared" si="6"/>
        <v>Detail</v>
      </c>
      <c r="C168" t="s">
        <v>190</v>
      </c>
      <c r="D168" s="4">
        <v>0</v>
      </c>
      <c r="E168" s="4">
        <v>734.67</v>
      </c>
      <c r="F168" t="s">
        <v>49</v>
      </c>
      <c r="G168" t="s">
        <v>120</v>
      </c>
      <c r="H168">
        <v>0</v>
      </c>
      <c r="I168">
        <v>0</v>
      </c>
      <c r="J168" t="s">
        <v>153</v>
      </c>
      <c r="K168" t="s">
        <v>188</v>
      </c>
      <c r="L168" t="str">
        <f t="shared" si="7"/>
        <v>Expenses from continuing operations</v>
      </c>
      <c r="M168" t="str">
        <f t="shared" si="8"/>
        <v>Other expenses</v>
      </c>
      <c r="N168" t="str">
        <f t="shared" si="9"/>
        <v>Other expenses</v>
      </c>
      <c r="O168" t="str">
        <f t="shared" si="10"/>
        <v>Other expenses</v>
      </c>
      <c r="P168" t="str">
        <f t="shared" si="11"/>
        <v>Utilities</v>
      </c>
    </row>
    <row r="169" spans="2:16" ht="15" customHeight="1">
      <c r="B169" t="str">
        <f t="shared" si="6"/>
        <v>Detail</v>
      </c>
      <c r="C169" t="s">
        <v>191</v>
      </c>
      <c r="D169" s="4">
        <v>5524.7</v>
      </c>
      <c r="E169" s="4">
        <v>8917.19</v>
      </c>
      <c r="F169" t="s">
        <v>49</v>
      </c>
      <c r="G169" t="s">
        <v>120</v>
      </c>
      <c r="H169">
        <v>0</v>
      </c>
      <c r="I169">
        <v>0</v>
      </c>
      <c r="J169" t="s">
        <v>153</v>
      </c>
      <c r="K169" t="s">
        <v>188</v>
      </c>
      <c r="L169" t="str">
        <f t="shared" si="7"/>
        <v>Expenses from continuing operations</v>
      </c>
      <c r="M169" t="str">
        <f t="shared" si="8"/>
        <v>Other expenses</v>
      </c>
      <c r="N169" t="str">
        <f t="shared" si="9"/>
        <v>Other expenses</v>
      </c>
      <c r="O169" t="str">
        <f t="shared" si="10"/>
        <v>Other expenses</v>
      </c>
      <c r="P169" t="str">
        <f t="shared" si="11"/>
        <v>Utilities</v>
      </c>
    </row>
    <row r="170" spans="2:16" ht="15" customHeight="1">
      <c r="B170" t="str">
        <f t="shared" si="6"/>
        <v>Detail</v>
      </c>
      <c r="C170" t="s">
        <v>192</v>
      </c>
      <c r="D170" s="4">
        <v>1365.47</v>
      </c>
      <c r="E170" s="4">
        <v>6439.49</v>
      </c>
      <c r="F170" t="s">
        <v>49</v>
      </c>
      <c r="G170" t="s">
        <v>120</v>
      </c>
      <c r="H170">
        <v>0</v>
      </c>
      <c r="I170">
        <v>0</v>
      </c>
      <c r="J170" t="s">
        <v>153</v>
      </c>
      <c r="K170" t="s">
        <v>193</v>
      </c>
      <c r="L170" t="str">
        <f t="shared" si="7"/>
        <v>Expenses from continuing operations</v>
      </c>
      <c r="M170" t="str">
        <f t="shared" si="8"/>
        <v>Other expenses</v>
      </c>
      <c r="N170" t="str">
        <f t="shared" si="9"/>
        <v>Other expenses</v>
      </c>
      <c r="O170" t="str">
        <f t="shared" si="10"/>
        <v>Other expenses</v>
      </c>
      <c r="P170" t="str">
        <f t="shared" si="11"/>
        <v>Entertainment</v>
      </c>
    </row>
    <row r="171" spans="2:16" ht="15" customHeight="1">
      <c r="B171" t="str">
        <f t="shared" si="6"/>
        <v>Detail</v>
      </c>
      <c r="C171" t="s">
        <v>194</v>
      </c>
      <c r="D171" s="4">
        <v>19</v>
      </c>
      <c r="E171" s="4">
        <v>111.27</v>
      </c>
      <c r="F171" t="s">
        <v>49</v>
      </c>
      <c r="G171" t="s">
        <v>120</v>
      </c>
      <c r="H171">
        <v>0</v>
      </c>
      <c r="I171">
        <v>0</v>
      </c>
      <c r="J171" t="s">
        <v>153</v>
      </c>
      <c r="K171" t="s">
        <v>193</v>
      </c>
      <c r="L171" t="str">
        <f t="shared" si="7"/>
        <v>Expenses from continuing operations</v>
      </c>
      <c r="M171" t="str">
        <f t="shared" si="8"/>
        <v>Other expenses</v>
      </c>
      <c r="N171" t="str">
        <f t="shared" si="9"/>
        <v>Other expenses</v>
      </c>
      <c r="O171" t="str">
        <f t="shared" si="10"/>
        <v>Other expenses</v>
      </c>
      <c r="P171" t="str">
        <f t="shared" si="11"/>
        <v>Entertainment</v>
      </c>
    </row>
    <row r="172" spans="2:16" ht="15" customHeight="1">
      <c r="B172" t="str">
        <f t="shared" si="6"/>
        <v>Detail</v>
      </c>
      <c r="C172" t="s">
        <v>195</v>
      </c>
      <c r="D172" s="4">
        <v>163.64</v>
      </c>
      <c r="E172" s="4">
        <v>221.14</v>
      </c>
      <c r="F172" t="s">
        <v>49</v>
      </c>
      <c r="G172" t="s">
        <v>120</v>
      </c>
      <c r="H172">
        <v>0</v>
      </c>
      <c r="I172">
        <v>0</v>
      </c>
      <c r="J172" t="s">
        <v>153</v>
      </c>
      <c r="K172" t="s">
        <v>193</v>
      </c>
      <c r="L172" t="str">
        <f t="shared" si="7"/>
        <v>Expenses from continuing operations</v>
      </c>
      <c r="M172" t="str">
        <f t="shared" si="8"/>
        <v>Other expenses</v>
      </c>
      <c r="N172" t="str">
        <f t="shared" si="9"/>
        <v>Other expenses</v>
      </c>
      <c r="O172" t="str">
        <f t="shared" si="10"/>
        <v>Other expenses</v>
      </c>
      <c r="P172" t="str">
        <f t="shared" si="11"/>
        <v>Entertainment</v>
      </c>
    </row>
    <row r="173" spans="2:16" ht="15" customHeight="1">
      <c r="B173" t="str">
        <f t="shared" si="6"/>
        <v>Detail</v>
      </c>
      <c r="C173" t="s">
        <v>196</v>
      </c>
      <c r="D173" s="4">
        <v>4882.24</v>
      </c>
      <c r="E173" s="4">
        <v>1329.25</v>
      </c>
      <c r="F173" t="s">
        <v>49</v>
      </c>
      <c r="G173" t="s">
        <v>120</v>
      </c>
      <c r="H173">
        <v>0</v>
      </c>
      <c r="I173">
        <v>0</v>
      </c>
      <c r="J173" t="s">
        <v>153</v>
      </c>
      <c r="K173" t="s">
        <v>193</v>
      </c>
      <c r="L173" t="str">
        <f t="shared" si="7"/>
        <v>Expenses from continuing operations</v>
      </c>
      <c r="M173" t="str">
        <f t="shared" si="8"/>
        <v>Other expenses</v>
      </c>
      <c r="N173" t="str">
        <f t="shared" si="9"/>
        <v>Other expenses</v>
      </c>
      <c r="O173" t="str">
        <f t="shared" si="10"/>
        <v>Other expenses</v>
      </c>
      <c r="P173" t="str">
        <f t="shared" si="11"/>
        <v>Entertainment</v>
      </c>
    </row>
    <row r="174" spans="2:16" ht="15" customHeight="1">
      <c r="B174" t="str">
        <f t="shared" si="6"/>
        <v>Detail</v>
      </c>
      <c r="C174" t="s">
        <v>198</v>
      </c>
      <c r="D174" s="4">
        <v>2014.94</v>
      </c>
      <c r="E174" s="4">
        <v>2120.1</v>
      </c>
      <c r="F174" t="s">
        <v>49</v>
      </c>
      <c r="G174" t="s">
        <v>120</v>
      </c>
      <c r="H174">
        <v>0</v>
      </c>
      <c r="I174">
        <v>0</v>
      </c>
      <c r="J174" t="s">
        <v>153</v>
      </c>
      <c r="K174" t="s">
        <v>197</v>
      </c>
      <c r="L174" t="str">
        <f t="shared" si="7"/>
        <v>Expenses from continuing operations</v>
      </c>
      <c r="M174" t="str">
        <f t="shared" si="8"/>
        <v>Other expenses</v>
      </c>
      <c r="N174" t="str">
        <f t="shared" si="9"/>
        <v>Other expenses</v>
      </c>
      <c r="O174" t="str">
        <f t="shared" si="10"/>
        <v>Other expenses</v>
      </c>
      <c r="P174" t="str">
        <f t="shared" si="11"/>
        <v>Fringe benefits tax</v>
      </c>
    </row>
    <row r="175" spans="2:16" ht="15" customHeight="1">
      <c r="B175" t="str">
        <f t="shared" si="6"/>
        <v>Detail</v>
      </c>
      <c r="C175" t="s">
        <v>199</v>
      </c>
      <c r="D175" s="4">
        <v>1016.05</v>
      </c>
      <c r="E175" s="4">
        <v>4543.5</v>
      </c>
      <c r="F175" t="s">
        <v>49</v>
      </c>
      <c r="G175" t="s">
        <v>120</v>
      </c>
      <c r="H175">
        <v>0</v>
      </c>
      <c r="I175">
        <v>0</v>
      </c>
      <c r="J175" t="s">
        <v>153</v>
      </c>
      <c r="K175" t="s">
        <v>200</v>
      </c>
      <c r="L175" t="str">
        <f t="shared" si="7"/>
        <v>Expenses from continuing operations</v>
      </c>
      <c r="M175" t="str">
        <f t="shared" si="8"/>
        <v>Other expenses</v>
      </c>
      <c r="N175" t="str">
        <f t="shared" si="9"/>
        <v>Other expenses</v>
      </c>
      <c r="O175" t="str">
        <f t="shared" si="10"/>
        <v>Other expenses</v>
      </c>
      <c r="P175" t="str">
        <f t="shared" si="11"/>
        <v>Legal fees</v>
      </c>
    </row>
    <row r="176" spans="2:16" ht="15" customHeight="1">
      <c r="B176" t="str">
        <f t="shared" si="6"/>
        <v>Detail</v>
      </c>
      <c r="C176" t="s">
        <v>201</v>
      </c>
      <c r="D176" s="4">
        <v>1500</v>
      </c>
      <c r="E176" s="4">
        <v>0</v>
      </c>
      <c r="F176" t="s">
        <v>49</v>
      </c>
      <c r="G176" t="s">
        <v>120</v>
      </c>
      <c r="H176">
        <v>0</v>
      </c>
      <c r="I176">
        <v>0</v>
      </c>
      <c r="J176" t="s">
        <v>153</v>
      </c>
      <c r="K176" t="s">
        <v>202</v>
      </c>
      <c r="L176" t="str">
        <f t="shared" si="7"/>
        <v>Expenses from continuing operations</v>
      </c>
      <c r="M176" t="str">
        <f t="shared" si="8"/>
        <v>Other expenses</v>
      </c>
      <c r="N176" t="str">
        <f t="shared" si="9"/>
        <v>Other expenses</v>
      </c>
      <c r="O176" t="str">
        <f t="shared" si="10"/>
        <v>Other expenses</v>
      </c>
      <c r="P176" t="str">
        <f t="shared" si="11"/>
        <v>Ceremonial expenses</v>
      </c>
    </row>
    <row r="177" spans="2:16" ht="15" customHeight="1">
      <c r="B177" t="str">
        <f t="shared" si="6"/>
        <v>Detail</v>
      </c>
      <c r="C177" t="s">
        <v>301</v>
      </c>
      <c r="D177" s="4">
        <v>90</v>
      </c>
      <c r="E177" s="4">
        <v>0</v>
      </c>
      <c r="F177" t="s">
        <v>49</v>
      </c>
      <c r="G177" t="s">
        <v>120</v>
      </c>
      <c r="H177">
        <v>0</v>
      </c>
      <c r="I177">
        <v>0</v>
      </c>
      <c r="J177" t="s">
        <v>153</v>
      </c>
      <c r="K177" t="s">
        <v>203</v>
      </c>
      <c r="L177" t="str">
        <f t="shared" si="7"/>
        <v>Expenses from continuing operations</v>
      </c>
      <c r="M177" t="str">
        <f t="shared" si="8"/>
        <v>Other expenses</v>
      </c>
      <c r="N177" t="str">
        <f t="shared" si="9"/>
        <v>Other expenses</v>
      </c>
      <c r="O177" t="str">
        <f t="shared" si="10"/>
        <v>Other expenses</v>
      </c>
      <c r="P177" t="str">
        <f t="shared" si="11"/>
        <v>Operating lease charges</v>
      </c>
    </row>
    <row r="178" spans="2:16" ht="15" customHeight="1">
      <c r="B178" t="str">
        <f t="shared" si="6"/>
        <v>Detail</v>
      </c>
      <c r="C178" t="s">
        <v>694</v>
      </c>
      <c r="D178" s="4">
        <v>143.97</v>
      </c>
      <c r="E178" s="4">
        <v>1899.83</v>
      </c>
      <c r="F178" t="s">
        <v>49</v>
      </c>
      <c r="G178" t="s">
        <v>120</v>
      </c>
      <c r="H178">
        <v>0</v>
      </c>
      <c r="I178">
        <v>0</v>
      </c>
      <c r="J178" t="s">
        <v>153</v>
      </c>
      <c r="K178" t="s">
        <v>203</v>
      </c>
      <c r="L178" t="str">
        <f t="shared" si="7"/>
        <v>Expenses from continuing operations</v>
      </c>
      <c r="M178" t="str">
        <f t="shared" si="8"/>
        <v>Other expenses</v>
      </c>
      <c r="N178" t="str">
        <f t="shared" si="9"/>
        <v>Other expenses</v>
      </c>
      <c r="O178" t="str">
        <f t="shared" si="10"/>
        <v>Other expenses</v>
      </c>
      <c r="P178" t="str">
        <f t="shared" si="11"/>
        <v>Operating lease charges</v>
      </c>
    </row>
    <row r="179" spans="2:16" s="5" customFormat="1" ht="15" customHeight="1">
      <c r="B179" t="str">
        <f aca="true" t="shared" si="12" ref="B179:B210">IF(ISBLANK(C179),"Header","Detail")</f>
        <v>Detail</v>
      </c>
      <c r="C179" t="s">
        <v>204</v>
      </c>
      <c r="D179" s="4">
        <v>757370.24</v>
      </c>
      <c r="E179" s="4">
        <v>1164366.46</v>
      </c>
      <c r="F179" t="s">
        <v>49</v>
      </c>
      <c r="G179" t="s">
        <v>120</v>
      </c>
      <c r="H179">
        <v>0</v>
      </c>
      <c r="I179">
        <v>0</v>
      </c>
      <c r="J179" t="s">
        <v>153</v>
      </c>
      <c r="K179" t="s">
        <v>205</v>
      </c>
      <c r="L179" t="str">
        <f aca="true" t="shared" si="13" ref="L179:L210">IF(G179=0,M179,G179)</f>
        <v>Expenses from continuing operations</v>
      </c>
      <c r="M179" t="str">
        <f aca="true" t="shared" si="14" ref="M179:M210">IF(H179=0,N179,H179)</f>
        <v>Other expenses</v>
      </c>
      <c r="N179" t="str">
        <f aca="true" t="shared" si="15" ref="N179:N210">IF(I179=0,O179,I179)</f>
        <v>Other expenses</v>
      </c>
      <c r="O179" t="str">
        <f aca="true" t="shared" si="16" ref="O179:O210">IF(J179=0,P179,J179)</f>
        <v>Other expenses</v>
      </c>
      <c r="P179" t="str">
        <f aca="true" t="shared" si="17" ref="P179:P210">+K179</f>
        <v>Cost of goods sold - UCU Ltd</v>
      </c>
    </row>
    <row r="180" spans="2:16" s="5" customFormat="1" ht="15" customHeight="1">
      <c r="B180" t="str">
        <f t="shared" si="12"/>
        <v>Detail</v>
      </c>
      <c r="C180" t="s">
        <v>702</v>
      </c>
      <c r="D180" s="4">
        <v>15595.5</v>
      </c>
      <c r="E180" s="4">
        <v>69926.03</v>
      </c>
      <c r="F180" t="s">
        <v>49</v>
      </c>
      <c r="G180" t="s">
        <v>120</v>
      </c>
      <c r="H180">
        <v>0</v>
      </c>
      <c r="I180">
        <v>0</v>
      </c>
      <c r="J180" t="s">
        <v>153</v>
      </c>
      <c r="K180" t="s">
        <v>205</v>
      </c>
      <c r="L180" t="str">
        <f t="shared" si="13"/>
        <v>Expenses from continuing operations</v>
      </c>
      <c r="M180" t="str">
        <f t="shared" si="14"/>
        <v>Other expenses</v>
      </c>
      <c r="N180" t="str">
        <f t="shared" si="15"/>
        <v>Other expenses</v>
      </c>
      <c r="O180" t="str">
        <f t="shared" si="16"/>
        <v>Other expenses</v>
      </c>
      <c r="P180" t="str">
        <f t="shared" si="17"/>
        <v>Cost of goods sold - UCU Ltd</v>
      </c>
    </row>
    <row r="181" spans="2:16" s="5" customFormat="1" ht="15" customHeight="1">
      <c r="B181" t="str">
        <f t="shared" si="12"/>
        <v>Detail</v>
      </c>
      <c r="C181" t="s">
        <v>703</v>
      </c>
      <c r="D181" s="4">
        <v>72.5</v>
      </c>
      <c r="E181" s="4">
        <v>486.21</v>
      </c>
      <c r="F181" t="s">
        <v>49</v>
      </c>
      <c r="G181" t="s">
        <v>120</v>
      </c>
      <c r="H181">
        <v>0</v>
      </c>
      <c r="I181">
        <v>0</v>
      </c>
      <c r="J181" t="s">
        <v>153</v>
      </c>
      <c r="K181" t="s">
        <v>206</v>
      </c>
      <c r="L181" t="str">
        <f t="shared" si="13"/>
        <v>Expenses from continuing operations</v>
      </c>
      <c r="M181" t="str">
        <f t="shared" si="14"/>
        <v>Other expenses</v>
      </c>
      <c r="N181" t="str">
        <f t="shared" si="15"/>
        <v>Other expenses</v>
      </c>
      <c r="O181" t="str">
        <f t="shared" si="16"/>
        <v>Other expenses</v>
      </c>
      <c r="P181" t="str">
        <f t="shared" si="17"/>
        <v>Credit card expense</v>
      </c>
    </row>
    <row r="182" spans="2:16" s="5" customFormat="1" ht="15" customHeight="1">
      <c r="B182" t="str">
        <f t="shared" si="12"/>
        <v>Detail</v>
      </c>
      <c r="C182" t="s">
        <v>207</v>
      </c>
      <c r="D182" s="4">
        <v>41973.62</v>
      </c>
      <c r="E182" s="4">
        <v>874.76</v>
      </c>
      <c r="F182" t="s">
        <v>49</v>
      </c>
      <c r="G182" t="s">
        <v>120</v>
      </c>
      <c r="H182">
        <v>0</v>
      </c>
      <c r="I182">
        <v>0</v>
      </c>
      <c r="J182" t="s">
        <v>153</v>
      </c>
      <c r="K182" t="s">
        <v>206</v>
      </c>
      <c r="L182" t="str">
        <f t="shared" si="13"/>
        <v>Expenses from continuing operations</v>
      </c>
      <c r="M182" t="str">
        <f t="shared" si="14"/>
        <v>Other expenses</v>
      </c>
      <c r="N182" t="str">
        <f t="shared" si="15"/>
        <v>Other expenses</v>
      </c>
      <c r="O182" t="str">
        <f t="shared" si="16"/>
        <v>Other expenses</v>
      </c>
      <c r="P182" t="str">
        <f t="shared" si="17"/>
        <v>Credit card expense</v>
      </c>
    </row>
    <row r="183" spans="2:16" s="5" customFormat="1" ht="15" customHeight="1">
      <c r="B183" t="str">
        <f t="shared" si="12"/>
        <v>Detail</v>
      </c>
      <c r="C183" t="s">
        <v>209</v>
      </c>
      <c r="D183" s="4">
        <v>0</v>
      </c>
      <c r="E183" s="4">
        <v>50653.68</v>
      </c>
      <c r="F183" t="s">
        <v>49</v>
      </c>
      <c r="G183" t="s">
        <v>120</v>
      </c>
      <c r="H183">
        <v>0</v>
      </c>
      <c r="I183">
        <v>0</v>
      </c>
      <c r="J183" t="s">
        <v>153</v>
      </c>
      <c r="K183" t="s">
        <v>208</v>
      </c>
      <c r="L183" t="str">
        <f t="shared" si="13"/>
        <v>Expenses from continuing operations</v>
      </c>
      <c r="M183" t="str">
        <f t="shared" si="14"/>
        <v>Other expenses</v>
      </c>
      <c r="N183" t="str">
        <f t="shared" si="15"/>
        <v>Other expenses</v>
      </c>
      <c r="O183" t="str">
        <f t="shared" si="16"/>
        <v>Other expenses</v>
      </c>
      <c r="P183" t="str">
        <f t="shared" si="17"/>
        <v>Services received from related entities</v>
      </c>
    </row>
    <row r="184" spans="2:16" s="5" customFormat="1" ht="15" customHeight="1">
      <c r="B184" t="str">
        <f t="shared" si="12"/>
        <v>Detail</v>
      </c>
      <c r="C184" t="s">
        <v>210</v>
      </c>
      <c r="D184" s="4">
        <v>0</v>
      </c>
      <c r="E184" s="4">
        <v>22275</v>
      </c>
      <c r="F184" t="s">
        <v>49</v>
      </c>
      <c r="G184" t="s">
        <v>120</v>
      </c>
      <c r="H184">
        <v>0</v>
      </c>
      <c r="I184">
        <v>0</v>
      </c>
      <c r="J184" t="s">
        <v>153</v>
      </c>
      <c r="K184" t="s">
        <v>208</v>
      </c>
      <c r="L184" t="str">
        <f t="shared" si="13"/>
        <v>Expenses from continuing operations</v>
      </c>
      <c r="M184" t="str">
        <f t="shared" si="14"/>
        <v>Other expenses</v>
      </c>
      <c r="N184" t="str">
        <f t="shared" si="15"/>
        <v>Other expenses</v>
      </c>
      <c r="O184" t="str">
        <f t="shared" si="16"/>
        <v>Other expenses</v>
      </c>
      <c r="P184" t="str">
        <f t="shared" si="17"/>
        <v>Services received from related entities</v>
      </c>
    </row>
    <row r="185" spans="2:16" s="5" customFormat="1" ht="15" customHeight="1">
      <c r="B185" t="str">
        <f t="shared" si="12"/>
        <v>Detail</v>
      </c>
      <c r="C185" t="s">
        <v>211</v>
      </c>
      <c r="D185" s="4">
        <v>1555223.89</v>
      </c>
      <c r="E185" s="4">
        <v>-2250345.48</v>
      </c>
      <c r="F185" t="s">
        <v>49</v>
      </c>
      <c r="G185" t="s">
        <v>120</v>
      </c>
      <c r="H185">
        <v>0</v>
      </c>
      <c r="I185">
        <v>0</v>
      </c>
      <c r="J185" t="s">
        <v>153</v>
      </c>
      <c r="K185" t="s">
        <v>208</v>
      </c>
      <c r="L185" t="str">
        <f t="shared" si="13"/>
        <v>Expenses from continuing operations</v>
      </c>
      <c r="M185" t="str">
        <f t="shared" si="14"/>
        <v>Other expenses</v>
      </c>
      <c r="N185" t="str">
        <f t="shared" si="15"/>
        <v>Other expenses</v>
      </c>
      <c r="O185" t="str">
        <f t="shared" si="16"/>
        <v>Other expenses</v>
      </c>
      <c r="P185" t="str">
        <f t="shared" si="17"/>
        <v>Services received from related entities</v>
      </c>
    </row>
    <row r="186" spans="2:16" s="5" customFormat="1" ht="15" customHeight="1">
      <c r="B186" t="str">
        <f t="shared" si="12"/>
        <v>Detail</v>
      </c>
      <c r="C186" t="s">
        <v>212</v>
      </c>
      <c r="D186" s="4">
        <v>0</v>
      </c>
      <c r="E186" s="4">
        <v>2169413.4</v>
      </c>
      <c r="F186" t="s">
        <v>49</v>
      </c>
      <c r="G186" t="s">
        <v>120</v>
      </c>
      <c r="H186">
        <v>0</v>
      </c>
      <c r="I186">
        <v>0</v>
      </c>
      <c r="J186" t="s">
        <v>153</v>
      </c>
      <c r="K186" t="s">
        <v>208</v>
      </c>
      <c r="L186" t="str">
        <f t="shared" si="13"/>
        <v>Expenses from continuing operations</v>
      </c>
      <c r="M186" t="str">
        <f t="shared" si="14"/>
        <v>Other expenses</v>
      </c>
      <c r="N186" t="str">
        <f t="shared" si="15"/>
        <v>Other expenses</v>
      </c>
      <c r="O186" t="str">
        <f t="shared" si="16"/>
        <v>Other expenses</v>
      </c>
      <c r="P186" t="str">
        <f t="shared" si="17"/>
        <v>Services received from related entities</v>
      </c>
    </row>
    <row r="187" spans="2:16" s="5" customFormat="1" ht="15" customHeight="1">
      <c r="B187" t="str">
        <f t="shared" si="12"/>
        <v>Detail</v>
      </c>
      <c r="C187" t="s">
        <v>213</v>
      </c>
      <c r="D187" s="4">
        <v>18536.43</v>
      </c>
      <c r="E187" s="4">
        <v>1514.77</v>
      </c>
      <c r="F187" t="s">
        <v>49</v>
      </c>
      <c r="G187" t="s">
        <v>120</v>
      </c>
      <c r="H187">
        <v>0</v>
      </c>
      <c r="I187">
        <v>0</v>
      </c>
      <c r="J187" t="s">
        <v>153</v>
      </c>
      <c r="K187" t="s">
        <v>104</v>
      </c>
      <c r="L187" t="str">
        <f t="shared" si="13"/>
        <v>Expenses from continuing operations</v>
      </c>
      <c r="M187" t="str">
        <f t="shared" si="14"/>
        <v>Other expenses</v>
      </c>
      <c r="N187" t="str">
        <f t="shared" si="15"/>
        <v>Other expenses</v>
      </c>
      <c r="O187" t="str">
        <f t="shared" si="16"/>
        <v>Other expenses</v>
      </c>
      <c r="P187" t="str">
        <f t="shared" si="17"/>
        <v>Other</v>
      </c>
    </row>
    <row r="188" spans="2:16" s="5" customFormat="1" ht="15" customHeight="1">
      <c r="B188" t="str">
        <f t="shared" si="12"/>
        <v>Detail</v>
      </c>
      <c r="C188" t="s">
        <v>214</v>
      </c>
      <c r="D188" s="4">
        <v>0</v>
      </c>
      <c r="E188" s="4">
        <v>561.6</v>
      </c>
      <c r="F188" t="s">
        <v>49</v>
      </c>
      <c r="G188" t="s">
        <v>120</v>
      </c>
      <c r="H188">
        <v>0</v>
      </c>
      <c r="I188">
        <v>0</v>
      </c>
      <c r="J188" t="s">
        <v>153</v>
      </c>
      <c r="K188" t="s">
        <v>104</v>
      </c>
      <c r="L188" t="str">
        <f t="shared" si="13"/>
        <v>Expenses from continuing operations</v>
      </c>
      <c r="M188" t="str">
        <f t="shared" si="14"/>
        <v>Other expenses</v>
      </c>
      <c r="N188" t="str">
        <f t="shared" si="15"/>
        <v>Other expenses</v>
      </c>
      <c r="O188" t="str">
        <f t="shared" si="16"/>
        <v>Other expenses</v>
      </c>
      <c r="P188" t="str">
        <f t="shared" si="17"/>
        <v>Other</v>
      </c>
    </row>
    <row r="189" spans="2:16" s="5" customFormat="1" ht="15" customHeight="1">
      <c r="B189" t="str">
        <f t="shared" si="12"/>
        <v>Detail</v>
      </c>
      <c r="C189" t="s">
        <v>215</v>
      </c>
      <c r="D189" s="4">
        <v>13936.34</v>
      </c>
      <c r="E189" s="4">
        <v>18135.87</v>
      </c>
      <c r="F189" t="s">
        <v>49</v>
      </c>
      <c r="G189" t="s">
        <v>120</v>
      </c>
      <c r="H189">
        <v>0</v>
      </c>
      <c r="I189">
        <v>0</v>
      </c>
      <c r="J189" t="s">
        <v>153</v>
      </c>
      <c r="K189" t="s">
        <v>104</v>
      </c>
      <c r="L189" t="str">
        <f t="shared" si="13"/>
        <v>Expenses from continuing operations</v>
      </c>
      <c r="M189" t="str">
        <f t="shared" si="14"/>
        <v>Other expenses</v>
      </c>
      <c r="N189" t="str">
        <f t="shared" si="15"/>
        <v>Other expenses</v>
      </c>
      <c r="O189" t="str">
        <f t="shared" si="16"/>
        <v>Other expenses</v>
      </c>
      <c r="P189" t="str">
        <f t="shared" si="17"/>
        <v>Other</v>
      </c>
    </row>
    <row r="190" spans="2:16" s="5" customFormat="1" ht="15" customHeight="1">
      <c r="B190" t="str">
        <f t="shared" si="12"/>
        <v>Detail</v>
      </c>
      <c r="C190" t="s">
        <v>216</v>
      </c>
      <c r="D190" s="4">
        <v>58850</v>
      </c>
      <c r="E190" s="4">
        <v>16167.28</v>
      </c>
      <c r="F190" t="s">
        <v>49</v>
      </c>
      <c r="G190" t="s">
        <v>120</v>
      </c>
      <c r="H190">
        <v>0</v>
      </c>
      <c r="I190">
        <v>0</v>
      </c>
      <c r="J190" t="s">
        <v>153</v>
      </c>
      <c r="K190" t="s">
        <v>104</v>
      </c>
      <c r="L190" t="str">
        <f t="shared" si="13"/>
        <v>Expenses from continuing operations</v>
      </c>
      <c r="M190" t="str">
        <f t="shared" si="14"/>
        <v>Other expenses</v>
      </c>
      <c r="N190" t="str">
        <f t="shared" si="15"/>
        <v>Other expenses</v>
      </c>
      <c r="O190" t="str">
        <f t="shared" si="16"/>
        <v>Other expenses</v>
      </c>
      <c r="P190" t="str">
        <f t="shared" si="17"/>
        <v>Other</v>
      </c>
    </row>
    <row r="191" spans="2:16" s="5" customFormat="1" ht="15" customHeight="1">
      <c r="B191" t="str">
        <f t="shared" si="12"/>
        <v>Detail</v>
      </c>
      <c r="C191" t="s">
        <v>718</v>
      </c>
      <c r="D191" s="4">
        <v>3122.36</v>
      </c>
      <c r="E191" s="4">
        <v>0</v>
      </c>
      <c r="F191" t="s">
        <v>49</v>
      </c>
      <c r="G191" t="s">
        <v>120</v>
      </c>
      <c r="H191">
        <v>0</v>
      </c>
      <c r="I191">
        <v>0</v>
      </c>
      <c r="J191" t="s">
        <v>153</v>
      </c>
      <c r="K191" t="s">
        <v>104</v>
      </c>
      <c r="L191" t="str">
        <f t="shared" si="13"/>
        <v>Expenses from continuing operations</v>
      </c>
      <c r="M191" t="str">
        <f t="shared" si="14"/>
        <v>Other expenses</v>
      </c>
      <c r="N191" t="str">
        <f t="shared" si="15"/>
        <v>Other expenses</v>
      </c>
      <c r="O191" t="str">
        <f t="shared" si="16"/>
        <v>Other expenses</v>
      </c>
      <c r="P191" t="str">
        <f t="shared" si="17"/>
        <v>Other</v>
      </c>
    </row>
    <row r="192" spans="2:16" s="5" customFormat="1" ht="15" customHeight="1">
      <c r="B192" t="str">
        <f t="shared" si="12"/>
        <v>Detail</v>
      </c>
      <c r="C192" t="s">
        <v>217</v>
      </c>
      <c r="D192" s="4">
        <v>13064.3</v>
      </c>
      <c r="E192" s="4">
        <v>24384.56</v>
      </c>
      <c r="F192" t="s">
        <v>49</v>
      </c>
      <c r="G192" t="s">
        <v>120</v>
      </c>
      <c r="H192">
        <v>0</v>
      </c>
      <c r="I192">
        <v>0</v>
      </c>
      <c r="J192" t="s">
        <v>153</v>
      </c>
      <c r="K192" t="s">
        <v>104</v>
      </c>
      <c r="L192" t="str">
        <f t="shared" si="13"/>
        <v>Expenses from continuing operations</v>
      </c>
      <c r="M192" t="str">
        <f t="shared" si="14"/>
        <v>Other expenses</v>
      </c>
      <c r="N192" t="str">
        <f t="shared" si="15"/>
        <v>Other expenses</v>
      </c>
      <c r="O192" t="str">
        <f t="shared" si="16"/>
        <v>Other expenses</v>
      </c>
      <c r="P192" t="str">
        <f t="shared" si="17"/>
        <v>Other</v>
      </c>
    </row>
    <row r="193" spans="2:16" s="5" customFormat="1" ht="15" customHeight="1">
      <c r="B193" t="str">
        <f t="shared" si="12"/>
        <v>Detail</v>
      </c>
      <c r="C193" t="s">
        <v>218</v>
      </c>
      <c r="D193" s="4">
        <v>500</v>
      </c>
      <c r="E193" s="4">
        <v>4545.45</v>
      </c>
      <c r="F193" t="s">
        <v>49</v>
      </c>
      <c r="G193" t="s">
        <v>120</v>
      </c>
      <c r="H193">
        <v>0</v>
      </c>
      <c r="I193">
        <v>0</v>
      </c>
      <c r="J193" t="s">
        <v>153</v>
      </c>
      <c r="K193" t="s">
        <v>104</v>
      </c>
      <c r="L193" t="str">
        <f t="shared" si="13"/>
        <v>Expenses from continuing operations</v>
      </c>
      <c r="M193" t="str">
        <f t="shared" si="14"/>
        <v>Other expenses</v>
      </c>
      <c r="N193" t="str">
        <f t="shared" si="15"/>
        <v>Other expenses</v>
      </c>
      <c r="O193" t="str">
        <f t="shared" si="16"/>
        <v>Other expenses</v>
      </c>
      <c r="P193" t="str">
        <f t="shared" si="17"/>
        <v>Other</v>
      </c>
    </row>
    <row r="194" spans="2:16" s="5" customFormat="1" ht="15" customHeight="1">
      <c r="B194" t="str">
        <f t="shared" si="12"/>
        <v>Detail</v>
      </c>
      <c r="C194" t="s">
        <v>721</v>
      </c>
      <c r="D194" s="4">
        <v>0</v>
      </c>
      <c r="E194" s="4">
        <v>800000</v>
      </c>
      <c r="F194" t="s">
        <v>49</v>
      </c>
      <c r="G194" t="s">
        <v>120</v>
      </c>
      <c r="H194">
        <v>0</v>
      </c>
      <c r="I194">
        <v>0</v>
      </c>
      <c r="J194" t="s">
        <v>153</v>
      </c>
      <c r="K194" t="s">
        <v>104</v>
      </c>
      <c r="L194" t="str">
        <f t="shared" si="13"/>
        <v>Expenses from continuing operations</v>
      </c>
      <c r="M194" t="str">
        <f t="shared" si="14"/>
        <v>Other expenses</v>
      </c>
      <c r="N194" t="str">
        <f t="shared" si="15"/>
        <v>Other expenses</v>
      </c>
      <c r="O194" t="str">
        <f t="shared" si="16"/>
        <v>Other expenses</v>
      </c>
      <c r="P194" t="str">
        <f t="shared" si="17"/>
        <v>Other</v>
      </c>
    </row>
    <row r="195" spans="2:16" s="5" customFormat="1" ht="15" customHeight="1">
      <c r="B195" t="str">
        <f t="shared" si="12"/>
        <v>Detail</v>
      </c>
      <c r="C195" t="s">
        <v>219</v>
      </c>
      <c r="D195" s="4">
        <v>6858.8</v>
      </c>
      <c r="E195" s="4">
        <v>3797.3</v>
      </c>
      <c r="F195" t="s">
        <v>49</v>
      </c>
      <c r="G195" t="s">
        <v>120</v>
      </c>
      <c r="H195">
        <v>0</v>
      </c>
      <c r="I195">
        <v>0</v>
      </c>
      <c r="J195" t="s">
        <v>153</v>
      </c>
      <c r="K195" t="s">
        <v>104</v>
      </c>
      <c r="L195" t="str">
        <f t="shared" si="13"/>
        <v>Expenses from continuing operations</v>
      </c>
      <c r="M195" t="str">
        <f t="shared" si="14"/>
        <v>Other expenses</v>
      </c>
      <c r="N195" t="str">
        <f t="shared" si="15"/>
        <v>Other expenses</v>
      </c>
      <c r="O195" t="str">
        <f t="shared" si="16"/>
        <v>Other expenses</v>
      </c>
      <c r="P195" t="str">
        <f t="shared" si="17"/>
        <v>Other</v>
      </c>
    </row>
    <row r="196" spans="2:16" s="5" customFormat="1" ht="15" customHeight="1">
      <c r="B196" t="str">
        <f t="shared" si="12"/>
        <v>Detail</v>
      </c>
      <c r="C196" t="s">
        <v>220</v>
      </c>
      <c r="D196" s="4">
        <v>0</v>
      </c>
      <c r="E196" s="4">
        <v>769.13</v>
      </c>
      <c r="F196" t="s">
        <v>49</v>
      </c>
      <c r="G196" t="s">
        <v>120</v>
      </c>
      <c r="H196">
        <v>0</v>
      </c>
      <c r="I196">
        <v>0</v>
      </c>
      <c r="J196" t="s">
        <v>153</v>
      </c>
      <c r="K196" t="s">
        <v>104</v>
      </c>
      <c r="L196" t="str">
        <f t="shared" si="13"/>
        <v>Expenses from continuing operations</v>
      </c>
      <c r="M196" t="str">
        <f t="shared" si="14"/>
        <v>Other expenses</v>
      </c>
      <c r="N196" t="str">
        <f t="shared" si="15"/>
        <v>Other expenses</v>
      </c>
      <c r="O196" t="str">
        <f t="shared" si="16"/>
        <v>Other expenses</v>
      </c>
      <c r="P196" t="str">
        <f t="shared" si="17"/>
        <v>Other</v>
      </c>
    </row>
    <row r="197" spans="2:16" s="5" customFormat="1" ht="15" customHeight="1">
      <c r="B197" t="str">
        <f t="shared" si="12"/>
        <v>Detail</v>
      </c>
      <c r="C197" t="s">
        <v>221</v>
      </c>
      <c r="D197" s="4">
        <v>374.62</v>
      </c>
      <c r="E197" s="4">
        <v>2738.15</v>
      </c>
      <c r="F197" t="s">
        <v>49</v>
      </c>
      <c r="G197" t="s">
        <v>120</v>
      </c>
      <c r="H197">
        <v>0</v>
      </c>
      <c r="I197">
        <v>0</v>
      </c>
      <c r="J197" t="s">
        <v>153</v>
      </c>
      <c r="K197" t="s">
        <v>104</v>
      </c>
      <c r="L197" t="str">
        <f t="shared" si="13"/>
        <v>Expenses from continuing operations</v>
      </c>
      <c r="M197" t="str">
        <f t="shared" si="14"/>
        <v>Other expenses</v>
      </c>
      <c r="N197" t="str">
        <f t="shared" si="15"/>
        <v>Other expenses</v>
      </c>
      <c r="O197" t="str">
        <f t="shared" si="16"/>
        <v>Other expenses</v>
      </c>
      <c r="P197" t="str">
        <f t="shared" si="17"/>
        <v>Other</v>
      </c>
    </row>
    <row r="198" spans="2:16" s="5" customFormat="1" ht="15" customHeight="1">
      <c r="B198" t="str">
        <f t="shared" si="12"/>
        <v>Detail</v>
      </c>
      <c r="C198" t="s">
        <v>768</v>
      </c>
      <c r="D198" s="4">
        <v>4205.81</v>
      </c>
      <c r="E198" s="4">
        <v>14409.78</v>
      </c>
      <c r="F198" t="s">
        <v>49</v>
      </c>
      <c r="G198" t="s">
        <v>120</v>
      </c>
      <c r="H198">
        <v>0</v>
      </c>
      <c r="I198">
        <v>0</v>
      </c>
      <c r="J198" t="s">
        <v>153</v>
      </c>
      <c r="K198" t="s">
        <v>104</v>
      </c>
      <c r="L198" t="str">
        <f t="shared" si="13"/>
        <v>Expenses from continuing operations</v>
      </c>
      <c r="M198" t="str">
        <f t="shared" si="14"/>
        <v>Other expenses</v>
      </c>
      <c r="N198" t="str">
        <f t="shared" si="15"/>
        <v>Other expenses</v>
      </c>
      <c r="O198" t="str">
        <f t="shared" si="16"/>
        <v>Other expenses</v>
      </c>
      <c r="P198" t="str">
        <f t="shared" si="17"/>
        <v>Other</v>
      </c>
    </row>
    <row r="199" spans="2:16" s="5" customFormat="1" ht="15" customHeight="1">
      <c r="B199" t="str">
        <f t="shared" si="12"/>
        <v>Detail</v>
      </c>
      <c r="C199" t="s">
        <v>222</v>
      </c>
      <c r="D199" s="4">
        <v>3032</v>
      </c>
      <c r="E199" s="4">
        <v>5100.91</v>
      </c>
      <c r="F199" t="s">
        <v>49</v>
      </c>
      <c r="G199" t="s">
        <v>120</v>
      </c>
      <c r="H199">
        <v>0</v>
      </c>
      <c r="I199">
        <v>0</v>
      </c>
      <c r="J199" t="s">
        <v>153</v>
      </c>
      <c r="K199" t="s">
        <v>104</v>
      </c>
      <c r="L199" t="str">
        <f t="shared" si="13"/>
        <v>Expenses from continuing operations</v>
      </c>
      <c r="M199" t="str">
        <f t="shared" si="14"/>
        <v>Other expenses</v>
      </c>
      <c r="N199" t="str">
        <f t="shared" si="15"/>
        <v>Other expenses</v>
      </c>
      <c r="O199" t="str">
        <f t="shared" si="16"/>
        <v>Other expenses</v>
      </c>
      <c r="P199" t="str">
        <f t="shared" si="17"/>
        <v>Other</v>
      </c>
    </row>
    <row r="200" spans="2:16" s="5" customFormat="1" ht="15" customHeight="1">
      <c r="B200" t="str">
        <f t="shared" si="12"/>
        <v>Detail</v>
      </c>
      <c r="C200" t="s">
        <v>223</v>
      </c>
      <c r="D200" s="4">
        <v>48.64</v>
      </c>
      <c r="E200" s="4">
        <v>10637.6</v>
      </c>
      <c r="F200" t="s">
        <v>49</v>
      </c>
      <c r="G200" t="s">
        <v>120</v>
      </c>
      <c r="H200">
        <v>0</v>
      </c>
      <c r="I200">
        <v>0</v>
      </c>
      <c r="J200" t="s">
        <v>153</v>
      </c>
      <c r="K200" t="s">
        <v>104</v>
      </c>
      <c r="L200" t="str">
        <f t="shared" si="13"/>
        <v>Expenses from continuing operations</v>
      </c>
      <c r="M200" t="str">
        <f t="shared" si="14"/>
        <v>Other expenses</v>
      </c>
      <c r="N200" t="str">
        <f t="shared" si="15"/>
        <v>Other expenses</v>
      </c>
      <c r="O200" t="str">
        <f t="shared" si="16"/>
        <v>Other expenses</v>
      </c>
      <c r="P200" t="str">
        <f t="shared" si="17"/>
        <v>Other</v>
      </c>
    </row>
    <row r="201" spans="2:16" s="5" customFormat="1" ht="15" customHeight="1">
      <c r="B201" t="str">
        <f t="shared" si="12"/>
        <v>Detail</v>
      </c>
      <c r="C201" t="s">
        <v>726</v>
      </c>
      <c r="D201" s="4">
        <v>2772.41</v>
      </c>
      <c r="E201" s="4">
        <v>106891.02</v>
      </c>
      <c r="F201" t="s">
        <v>49</v>
      </c>
      <c r="G201" t="s">
        <v>120</v>
      </c>
      <c r="H201">
        <v>0</v>
      </c>
      <c r="I201">
        <v>0</v>
      </c>
      <c r="J201" t="s">
        <v>153</v>
      </c>
      <c r="K201" t="s">
        <v>727</v>
      </c>
      <c r="L201" t="str">
        <f t="shared" si="13"/>
        <v>Expenses from continuing operations</v>
      </c>
      <c r="M201" t="str">
        <f t="shared" si="14"/>
        <v>Other expenses</v>
      </c>
      <c r="N201" t="str">
        <f t="shared" si="15"/>
        <v>Other expenses</v>
      </c>
      <c r="O201" t="str">
        <f t="shared" si="16"/>
        <v>Other expenses</v>
      </c>
      <c r="P201" t="str">
        <f t="shared" si="17"/>
        <v>Live Entertainment</v>
      </c>
    </row>
    <row r="202" spans="2:16" s="5" customFormat="1" ht="15" customHeight="1">
      <c r="B202" t="str">
        <f t="shared" si="12"/>
        <v>Detail</v>
      </c>
      <c r="C202" t="s">
        <v>728</v>
      </c>
      <c r="D202" s="4">
        <v>3887.27</v>
      </c>
      <c r="E202" s="4">
        <v>183456.99</v>
      </c>
      <c r="F202" t="s">
        <v>49</v>
      </c>
      <c r="G202" t="s">
        <v>120</v>
      </c>
      <c r="H202">
        <v>0</v>
      </c>
      <c r="I202">
        <v>0</v>
      </c>
      <c r="J202" t="s">
        <v>153</v>
      </c>
      <c r="K202" t="s">
        <v>727</v>
      </c>
      <c r="L202" t="str">
        <f t="shared" si="13"/>
        <v>Expenses from continuing operations</v>
      </c>
      <c r="M202" t="str">
        <f t="shared" si="14"/>
        <v>Other expenses</v>
      </c>
      <c r="N202" t="str">
        <f t="shared" si="15"/>
        <v>Other expenses</v>
      </c>
      <c r="O202" t="str">
        <f t="shared" si="16"/>
        <v>Other expenses</v>
      </c>
      <c r="P202" t="str">
        <f t="shared" si="17"/>
        <v>Live Entertainment</v>
      </c>
    </row>
    <row r="203" spans="2:16" s="5" customFormat="1" ht="15" customHeight="1">
      <c r="B203" t="str">
        <f t="shared" si="12"/>
        <v>Detail</v>
      </c>
      <c r="C203" t="s">
        <v>729</v>
      </c>
      <c r="D203" s="4">
        <v>3086.68</v>
      </c>
      <c r="E203" s="4">
        <v>2525.01</v>
      </c>
      <c r="F203" t="s">
        <v>49</v>
      </c>
      <c r="G203" t="s">
        <v>120</v>
      </c>
      <c r="H203">
        <v>0</v>
      </c>
      <c r="I203">
        <v>0</v>
      </c>
      <c r="J203" t="s">
        <v>153</v>
      </c>
      <c r="K203" t="s">
        <v>730</v>
      </c>
      <c r="L203" t="str">
        <f t="shared" si="13"/>
        <v>Expenses from continuing operations</v>
      </c>
      <c r="M203" t="str">
        <f t="shared" si="14"/>
        <v>Other expenses</v>
      </c>
      <c r="N203" t="str">
        <f t="shared" si="15"/>
        <v>Other expenses</v>
      </c>
      <c r="O203" t="str">
        <f t="shared" si="16"/>
        <v>Other expenses</v>
      </c>
      <c r="P203" t="str">
        <f t="shared" si="17"/>
        <v>Clubs and Societies</v>
      </c>
    </row>
    <row r="204" spans="2:16" s="5" customFormat="1" ht="15" customHeight="1">
      <c r="B204" t="str">
        <f t="shared" si="12"/>
        <v>Detail</v>
      </c>
      <c r="C204" t="s">
        <v>731</v>
      </c>
      <c r="D204" s="4">
        <v>28274.53</v>
      </c>
      <c r="E204" s="4">
        <v>163044.62</v>
      </c>
      <c r="F204" t="s">
        <v>49</v>
      </c>
      <c r="G204" t="s">
        <v>120</v>
      </c>
      <c r="H204">
        <v>0</v>
      </c>
      <c r="I204">
        <v>0</v>
      </c>
      <c r="J204" t="s">
        <v>153</v>
      </c>
      <c r="K204" t="s">
        <v>730</v>
      </c>
      <c r="L204" t="str">
        <f t="shared" si="13"/>
        <v>Expenses from continuing operations</v>
      </c>
      <c r="M204" t="str">
        <f t="shared" si="14"/>
        <v>Other expenses</v>
      </c>
      <c r="N204" t="str">
        <f t="shared" si="15"/>
        <v>Other expenses</v>
      </c>
      <c r="O204" t="str">
        <f t="shared" si="16"/>
        <v>Other expenses</v>
      </c>
      <c r="P204" t="str">
        <f t="shared" si="17"/>
        <v>Clubs and Societies</v>
      </c>
    </row>
    <row r="205" spans="2:16" s="5" customFormat="1" ht="15" customHeight="1">
      <c r="B205" t="str">
        <f t="shared" si="12"/>
        <v>Detail</v>
      </c>
      <c r="C205" t="s">
        <v>769</v>
      </c>
      <c r="D205" s="4">
        <v>1335</v>
      </c>
      <c r="E205" s="4">
        <v>325.1</v>
      </c>
      <c r="F205" t="s">
        <v>49</v>
      </c>
      <c r="G205" t="s">
        <v>120</v>
      </c>
      <c r="H205">
        <v>0</v>
      </c>
      <c r="I205">
        <v>0</v>
      </c>
      <c r="J205" t="s">
        <v>153</v>
      </c>
      <c r="K205" t="s">
        <v>770</v>
      </c>
      <c r="L205" t="str">
        <f t="shared" si="13"/>
        <v>Expenses from continuing operations</v>
      </c>
      <c r="M205" t="str">
        <f t="shared" si="14"/>
        <v>Other expenses</v>
      </c>
      <c r="N205" t="str">
        <f t="shared" si="15"/>
        <v>Other expenses</v>
      </c>
      <c r="O205" t="str">
        <f t="shared" si="16"/>
        <v>Other expenses</v>
      </c>
      <c r="P205" t="str">
        <f t="shared" si="17"/>
        <v>Australian University Sport</v>
      </c>
    </row>
    <row r="206" spans="2:16" s="5" customFormat="1" ht="15" customHeight="1">
      <c r="B206" t="str">
        <f t="shared" si="12"/>
        <v>Detail</v>
      </c>
      <c r="C206" t="s">
        <v>771</v>
      </c>
      <c r="D206" s="4">
        <v>0</v>
      </c>
      <c r="E206" s="4">
        <v>81.82</v>
      </c>
      <c r="F206" t="s">
        <v>49</v>
      </c>
      <c r="G206" t="s">
        <v>120</v>
      </c>
      <c r="H206">
        <v>0</v>
      </c>
      <c r="I206">
        <v>0</v>
      </c>
      <c r="J206" t="s">
        <v>153</v>
      </c>
      <c r="K206" t="s">
        <v>770</v>
      </c>
      <c r="L206" t="str">
        <f t="shared" si="13"/>
        <v>Expenses from continuing operations</v>
      </c>
      <c r="M206" t="str">
        <f t="shared" si="14"/>
        <v>Other expenses</v>
      </c>
      <c r="N206" t="str">
        <f t="shared" si="15"/>
        <v>Other expenses</v>
      </c>
      <c r="O206" t="str">
        <f t="shared" si="16"/>
        <v>Other expenses</v>
      </c>
      <c r="P206" t="str">
        <f t="shared" si="17"/>
        <v>Australian University Sport</v>
      </c>
    </row>
    <row r="207" spans="2:16" s="5" customFormat="1" ht="15" customHeight="1">
      <c r="B207" t="str">
        <f t="shared" si="12"/>
        <v>Detail</v>
      </c>
      <c r="C207" t="s">
        <v>225</v>
      </c>
      <c r="D207" s="4">
        <v>0</v>
      </c>
      <c r="E207" s="4">
        <v>0</v>
      </c>
      <c r="F207" t="s">
        <v>49</v>
      </c>
      <c r="G207" t="s">
        <v>120</v>
      </c>
      <c r="H207" t="s">
        <v>153</v>
      </c>
      <c r="I207">
        <v>0</v>
      </c>
      <c r="J207">
        <v>0</v>
      </c>
      <c r="K207" t="s">
        <v>224</v>
      </c>
      <c r="L207" t="str">
        <f t="shared" si="13"/>
        <v>Expenses from continuing operations</v>
      </c>
      <c r="M207" t="str">
        <f t="shared" si="14"/>
        <v>Other expenses</v>
      </c>
      <c r="N207" t="str">
        <f t="shared" si="15"/>
        <v>Asset Transfer Accounts</v>
      </c>
      <c r="O207" t="str">
        <f t="shared" si="16"/>
        <v>Asset Transfer Accounts</v>
      </c>
      <c r="P207" t="str">
        <f t="shared" si="17"/>
        <v>Asset Transfer Accounts</v>
      </c>
    </row>
    <row r="208" spans="2:16" s="5" customFormat="1" ht="15" customHeight="1">
      <c r="B208" t="str">
        <f t="shared" si="12"/>
        <v>Detail</v>
      </c>
      <c r="C208" t="s">
        <v>226</v>
      </c>
      <c r="D208" s="4">
        <v>0</v>
      </c>
      <c r="E208" s="4">
        <v>0</v>
      </c>
      <c r="F208" t="s">
        <v>49</v>
      </c>
      <c r="G208" t="s">
        <v>120</v>
      </c>
      <c r="H208" t="s">
        <v>153</v>
      </c>
      <c r="I208">
        <v>0</v>
      </c>
      <c r="J208">
        <v>0</v>
      </c>
      <c r="K208" t="s">
        <v>224</v>
      </c>
      <c r="L208" t="str">
        <f t="shared" si="13"/>
        <v>Expenses from continuing operations</v>
      </c>
      <c r="M208" t="str">
        <f t="shared" si="14"/>
        <v>Other expenses</v>
      </c>
      <c r="N208" t="str">
        <f t="shared" si="15"/>
        <v>Asset Transfer Accounts</v>
      </c>
      <c r="O208" t="str">
        <f t="shared" si="16"/>
        <v>Asset Transfer Accounts</v>
      </c>
      <c r="P208" t="str">
        <f t="shared" si="17"/>
        <v>Asset Transfer Accounts</v>
      </c>
    </row>
    <row r="209" spans="2:16" s="5" customFormat="1" ht="15" customHeight="1">
      <c r="B209" t="str">
        <f t="shared" si="12"/>
        <v>Detail</v>
      </c>
      <c r="C209" t="s">
        <v>227</v>
      </c>
      <c r="D209" s="4">
        <v>3132</v>
      </c>
      <c r="E209" s="4">
        <v>116476.82</v>
      </c>
      <c r="F209" t="s">
        <v>49</v>
      </c>
      <c r="G209" t="s">
        <v>120</v>
      </c>
      <c r="H209" t="s">
        <v>153</v>
      </c>
      <c r="I209">
        <v>0</v>
      </c>
      <c r="J209">
        <v>0</v>
      </c>
      <c r="K209" t="s">
        <v>224</v>
      </c>
      <c r="L209" t="str">
        <f t="shared" si="13"/>
        <v>Expenses from continuing operations</v>
      </c>
      <c r="M209" t="str">
        <f t="shared" si="14"/>
        <v>Other expenses</v>
      </c>
      <c r="N209" t="str">
        <f t="shared" si="15"/>
        <v>Asset Transfer Accounts</v>
      </c>
      <c r="O209" t="str">
        <f t="shared" si="16"/>
        <v>Asset Transfer Accounts</v>
      </c>
      <c r="P209" t="str">
        <f t="shared" si="17"/>
        <v>Asset Transfer Accounts</v>
      </c>
    </row>
    <row r="210" spans="2:16" s="5" customFormat="1" ht="15" customHeight="1">
      <c r="B210" t="str">
        <f t="shared" si="12"/>
        <v>Detail</v>
      </c>
      <c r="C210" t="s">
        <v>228</v>
      </c>
      <c r="D210" s="4">
        <v>-3132</v>
      </c>
      <c r="E210" s="4">
        <v>-116476.82</v>
      </c>
      <c r="F210" t="s">
        <v>49</v>
      </c>
      <c r="G210" t="s">
        <v>120</v>
      </c>
      <c r="H210" t="s">
        <v>153</v>
      </c>
      <c r="I210">
        <v>0</v>
      </c>
      <c r="J210">
        <v>0</v>
      </c>
      <c r="K210" t="s">
        <v>224</v>
      </c>
      <c r="L210" t="str">
        <f t="shared" si="13"/>
        <v>Expenses from continuing operations</v>
      </c>
      <c r="M210" t="str">
        <f t="shared" si="14"/>
        <v>Other expenses</v>
      </c>
      <c r="N210" t="str">
        <f t="shared" si="15"/>
        <v>Asset Transfer Accounts</v>
      </c>
      <c r="O210" t="str">
        <f t="shared" si="16"/>
        <v>Asset Transfer Accounts</v>
      </c>
      <c r="P210" t="str">
        <f t="shared" si="17"/>
        <v>Asset Transfer Accounts</v>
      </c>
    </row>
    <row r="211" spans="2:16" s="5" customFormat="1" ht="15" customHeight="1">
      <c r="B211"/>
      <c r="C211"/>
      <c r="D211"/>
      <c r="E211"/>
      <c r="F211"/>
      <c r="G211"/>
      <c r="H211"/>
      <c r="I211"/>
      <c r="J211"/>
      <c r="K211"/>
      <c r="L211"/>
      <c r="M211"/>
      <c r="N211"/>
      <c r="O211"/>
      <c r="P211"/>
    </row>
    <row r="212" spans="2:16" s="5" customFormat="1" ht="15" customHeight="1">
      <c r="B212"/>
      <c r="C212"/>
      <c r="D212"/>
      <c r="E212"/>
      <c r="F212"/>
      <c r="G212"/>
      <c r="H212"/>
      <c r="I212"/>
      <c r="J212"/>
      <c r="K212"/>
      <c r="L212"/>
      <c r="M212"/>
      <c r="N212"/>
      <c r="O212"/>
      <c r="P212"/>
    </row>
    <row r="213" spans="2:16" s="5" customFormat="1" ht="15" customHeight="1">
      <c r="B213"/>
      <c r="C213"/>
      <c r="D213"/>
      <c r="E213"/>
      <c r="F213"/>
      <c r="G213"/>
      <c r="H213"/>
      <c r="I213"/>
      <c r="J213"/>
      <c r="K213"/>
      <c r="L213"/>
      <c r="M213"/>
      <c r="N213"/>
      <c r="O213"/>
      <c r="P213"/>
    </row>
    <row r="214" spans="2:16" s="5" customFormat="1" ht="15" customHeight="1">
      <c r="B214"/>
      <c r="C214"/>
      <c r="D214"/>
      <c r="E214"/>
      <c r="F214"/>
      <c r="G214"/>
      <c r="H214"/>
      <c r="I214"/>
      <c r="J214"/>
      <c r="K214"/>
      <c r="L214"/>
      <c r="M214"/>
      <c r="N214"/>
      <c r="O214"/>
      <c r="P214"/>
    </row>
    <row r="215" spans="2:16" s="5" customFormat="1" ht="15" customHeight="1">
      <c r="B215"/>
      <c r="C215"/>
      <c r="D215"/>
      <c r="E215"/>
      <c r="F215"/>
      <c r="G215"/>
      <c r="H215"/>
      <c r="I215"/>
      <c r="J215"/>
      <c r="K215"/>
      <c r="L215"/>
      <c r="M215"/>
      <c r="N215"/>
      <c r="O215"/>
      <c r="P215"/>
    </row>
    <row r="216" spans="2:16" s="5" customFormat="1" ht="15" customHeight="1">
      <c r="B216"/>
      <c r="C216"/>
      <c r="D216"/>
      <c r="E216"/>
      <c r="F216"/>
      <c r="G216"/>
      <c r="H216"/>
      <c r="I216"/>
      <c r="J216"/>
      <c r="K216"/>
      <c r="L216"/>
      <c r="M216"/>
      <c r="N216"/>
      <c r="O216"/>
      <c r="P216"/>
    </row>
    <row r="217" spans="2:16" s="5" customFormat="1" ht="15" customHeight="1">
      <c r="B217"/>
      <c r="C217"/>
      <c r="D217"/>
      <c r="E217"/>
      <c r="F217"/>
      <c r="G217"/>
      <c r="H217"/>
      <c r="I217"/>
      <c r="J217"/>
      <c r="K217"/>
      <c r="L217"/>
      <c r="M217"/>
      <c r="N217"/>
      <c r="O217"/>
      <c r="P217"/>
    </row>
    <row r="218" spans="2:16" s="5" customFormat="1" ht="15" customHeight="1">
      <c r="B218"/>
      <c r="C218"/>
      <c r="D218"/>
      <c r="E218"/>
      <c r="F218"/>
      <c r="G218"/>
      <c r="H218"/>
      <c r="I218"/>
      <c r="J218"/>
      <c r="K218"/>
      <c r="L218"/>
      <c r="M218"/>
      <c r="N218"/>
      <c r="O218"/>
      <c r="P218"/>
    </row>
    <row r="219" spans="2:16" s="5" customFormat="1" ht="15" customHeight="1">
      <c r="B219"/>
      <c r="C219"/>
      <c r="D219"/>
      <c r="E219"/>
      <c r="F219"/>
      <c r="G219"/>
      <c r="H219"/>
      <c r="I219"/>
      <c r="J219"/>
      <c r="K219"/>
      <c r="L219"/>
      <c r="M219"/>
      <c r="N219"/>
      <c r="O219"/>
      <c r="P219"/>
    </row>
    <row r="220" spans="2:16" s="5" customFormat="1" ht="15" customHeight="1">
      <c r="B220"/>
      <c r="C220"/>
      <c r="D220"/>
      <c r="E220"/>
      <c r="F220"/>
      <c r="G220"/>
      <c r="H220"/>
      <c r="I220"/>
      <c r="J220"/>
      <c r="K220"/>
      <c r="L220"/>
      <c r="M220"/>
      <c r="N220"/>
      <c r="O220"/>
      <c r="P220"/>
    </row>
    <row r="221" spans="2:16" s="5" customFormat="1" ht="15" customHeight="1">
      <c r="B221"/>
      <c r="C221"/>
      <c r="D221"/>
      <c r="E221"/>
      <c r="F221"/>
      <c r="G221"/>
      <c r="H221"/>
      <c r="I221"/>
      <c r="J221"/>
      <c r="K221"/>
      <c r="L221"/>
      <c r="M221"/>
      <c r="N221"/>
      <c r="O221"/>
      <c r="P221"/>
    </row>
    <row r="222" spans="2:16" s="5" customFormat="1" ht="15" customHeight="1">
      <c r="B222"/>
      <c r="C222"/>
      <c r="D222"/>
      <c r="E222"/>
      <c r="F222"/>
      <c r="G222"/>
      <c r="H222"/>
      <c r="I222"/>
      <c r="J222"/>
      <c r="K222"/>
      <c r="L222"/>
      <c r="M222"/>
      <c r="N222"/>
      <c r="O222"/>
      <c r="P222"/>
    </row>
    <row r="223" spans="2:16" s="5" customFormat="1" ht="15" customHeight="1">
      <c r="B223"/>
      <c r="C223"/>
      <c r="D223"/>
      <c r="E223"/>
      <c r="F223"/>
      <c r="G223"/>
      <c r="H223"/>
      <c r="I223"/>
      <c r="J223"/>
      <c r="K223"/>
      <c r="L223"/>
      <c r="M223"/>
      <c r="N223"/>
      <c r="O223"/>
      <c r="P223"/>
    </row>
    <row r="224" spans="2:16" s="5" customFormat="1" ht="15" customHeight="1">
      <c r="B224"/>
      <c r="C224"/>
      <c r="D224"/>
      <c r="E224"/>
      <c r="F224"/>
      <c r="G224"/>
      <c r="H224"/>
      <c r="I224"/>
      <c r="J224"/>
      <c r="K224"/>
      <c r="L224"/>
      <c r="M224"/>
      <c r="N224"/>
      <c r="O224"/>
      <c r="P224"/>
    </row>
    <row r="225" spans="2:16" s="5" customFormat="1" ht="15" customHeight="1">
      <c r="B225"/>
      <c r="C225"/>
      <c r="D225"/>
      <c r="E225"/>
      <c r="F225"/>
      <c r="G225"/>
      <c r="H225"/>
      <c r="I225"/>
      <c r="J225"/>
      <c r="K225"/>
      <c r="L225"/>
      <c r="M225"/>
      <c r="N225"/>
      <c r="O225"/>
      <c r="P225"/>
    </row>
    <row r="226" spans="2:16" s="5" customFormat="1" ht="15" customHeight="1">
      <c r="B226"/>
      <c r="C226"/>
      <c r="D226"/>
      <c r="E226"/>
      <c r="F226"/>
      <c r="G226"/>
      <c r="H226"/>
      <c r="I226"/>
      <c r="J226"/>
      <c r="K226"/>
      <c r="L226"/>
      <c r="M226"/>
      <c r="N226"/>
      <c r="O226"/>
      <c r="P226"/>
    </row>
    <row r="227" spans="2:16" s="5" customFormat="1" ht="15" customHeight="1">
      <c r="B227"/>
      <c r="C227"/>
      <c r="D227"/>
      <c r="E227"/>
      <c r="F227"/>
      <c r="G227"/>
      <c r="H227"/>
      <c r="I227"/>
      <c r="J227"/>
      <c r="K227"/>
      <c r="L227"/>
      <c r="M227"/>
      <c r="N227"/>
      <c r="O227"/>
      <c r="P227"/>
    </row>
    <row r="228" spans="2:16" s="5" customFormat="1" ht="15" customHeight="1">
      <c r="B228"/>
      <c r="C228"/>
      <c r="D228"/>
      <c r="E228"/>
      <c r="F228"/>
      <c r="G228"/>
      <c r="H228"/>
      <c r="I228"/>
      <c r="J228"/>
      <c r="K228"/>
      <c r="L228"/>
      <c r="M228"/>
      <c r="N228"/>
      <c r="O228"/>
      <c r="P228"/>
    </row>
    <row r="229" spans="2:16" s="5" customFormat="1" ht="15" customHeight="1">
      <c r="B229"/>
      <c r="C229"/>
      <c r="D229"/>
      <c r="E229"/>
      <c r="F229"/>
      <c r="G229"/>
      <c r="H229"/>
      <c r="I229"/>
      <c r="J229"/>
      <c r="K229"/>
      <c r="L229"/>
      <c r="M229"/>
      <c r="N229"/>
      <c r="O229"/>
      <c r="P229"/>
    </row>
    <row r="230" spans="2:16" s="5" customFormat="1" ht="15" customHeight="1">
      <c r="B230"/>
      <c r="C230"/>
      <c r="D230"/>
      <c r="E230"/>
      <c r="F230"/>
      <c r="G230"/>
      <c r="H230"/>
      <c r="I230"/>
      <c r="J230"/>
      <c r="K230"/>
      <c r="L230"/>
      <c r="M230"/>
      <c r="N230"/>
      <c r="O230"/>
      <c r="P230"/>
    </row>
    <row r="231" spans="2:16" s="5" customFormat="1" ht="15" customHeight="1">
      <c r="B231"/>
      <c r="C231"/>
      <c r="D231"/>
      <c r="E231"/>
      <c r="F231"/>
      <c r="G231"/>
      <c r="H231"/>
      <c r="I231"/>
      <c r="J231"/>
      <c r="K231"/>
      <c r="L231"/>
      <c r="M231"/>
      <c r="N231"/>
      <c r="O231"/>
      <c r="P231"/>
    </row>
    <row r="232" spans="2:16" s="5" customFormat="1" ht="15" customHeight="1">
      <c r="B232"/>
      <c r="C232"/>
      <c r="D232"/>
      <c r="E232"/>
      <c r="F232"/>
      <c r="G232"/>
      <c r="H232"/>
      <c r="I232"/>
      <c r="J232"/>
      <c r="K232"/>
      <c r="L232"/>
      <c r="M232"/>
      <c r="N232"/>
      <c r="O232"/>
      <c r="P232"/>
    </row>
    <row r="233" spans="2:16" s="5" customFormat="1" ht="15" customHeight="1">
      <c r="B233"/>
      <c r="C233"/>
      <c r="D233"/>
      <c r="E233"/>
      <c r="F233"/>
      <c r="G233"/>
      <c r="H233"/>
      <c r="I233"/>
      <c r="J233"/>
      <c r="K233"/>
      <c r="L233"/>
      <c r="M233"/>
      <c r="N233"/>
      <c r="O233"/>
      <c r="P233"/>
    </row>
    <row r="234" spans="2:16" s="5" customFormat="1" ht="15" customHeight="1">
      <c r="B234"/>
      <c r="C234"/>
      <c r="D234"/>
      <c r="E234"/>
      <c r="F234"/>
      <c r="G234"/>
      <c r="H234"/>
      <c r="I234"/>
      <c r="J234"/>
      <c r="K234"/>
      <c r="L234"/>
      <c r="M234"/>
      <c r="N234"/>
      <c r="O234"/>
      <c r="P234"/>
    </row>
    <row r="235" spans="2:16" s="5" customFormat="1" ht="15" customHeight="1">
      <c r="B235"/>
      <c r="C235"/>
      <c r="D235"/>
      <c r="E235"/>
      <c r="F235"/>
      <c r="G235"/>
      <c r="H235"/>
      <c r="I235"/>
      <c r="J235"/>
      <c r="K235"/>
      <c r="L235"/>
      <c r="M235"/>
      <c r="N235"/>
      <c r="O235"/>
      <c r="P235"/>
    </row>
    <row r="236" spans="2:16" s="5" customFormat="1" ht="15" customHeight="1">
      <c r="B236"/>
      <c r="C236"/>
      <c r="D236"/>
      <c r="E236"/>
      <c r="F236"/>
      <c r="G236"/>
      <c r="H236"/>
      <c r="I236"/>
      <c r="J236"/>
      <c r="K236"/>
      <c r="L236"/>
      <c r="M236"/>
      <c r="N236"/>
      <c r="O236"/>
      <c r="P236"/>
    </row>
    <row r="237" spans="2:16" s="5" customFormat="1" ht="15" customHeight="1">
      <c r="B237"/>
      <c r="C237"/>
      <c r="D237"/>
      <c r="E237"/>
      <c r="F237"/>
      <c r="G237"/>
      <c r="H237"/>
      <c r="I237"/>
      <c r="J237"/>
      <c r="K237"/>
      <c r="L237"/>
      <c r="M237"/>
      <c r="N237"/>
      <c r="O237"/>
      <c r="P237"/>
    </row>
    <row r="238" spans="2:16" s="5" customFormat="1" ht="15" customHeight="1">
      <c r="B238"/>
      <c r="C238"/>
      <c r="D238"/>
      <c r="E238"/>
      <c r="F238"/>
      <c r="G238"/>
      <c r="H238"/>
      <c r="I238"/>
      <c r="J238"/>
      <c r="K238"/>
      <c r="L238"/>
      <c r="M238"/>
      <c r="N238"/>
      <c r="O238"/>
      <c r="P238"/>
    </row>
    <row r="239" spans="2:16" s="5" customFormat="1" ht="15" customHeight="1">
      <c r="B239"/>
      <c r="C239"/>
      <c r="D239"/>
      <c r="E239"/>
      <c r="F239"/>
      <c r="G239"/>
      <c r="H239"/>
      <c r="I239"/>
      <c r="J239"/>
      <c r="K239"/>
      <c r="L239"/>
      <c r="M239"/>
      <c r="N239"/>
      <c r="O239"/>
      <c r="P239"/>
    </row>
    <row r="240" spans="2:16" s="5" customFormat="1" ht="15" customHeight="1">
      <c r="B240"/>
      <c r="C240"/>
      <c r="D240"/>
      <c r="E240"/>
      <c r="F240"/>
      <c r="G240"/>
      <c r="H240"/>
      <c r="I240"/>
      <c r="J240"/>
      <c r="K240"/>
      <c r="L240"/>
      <c r="M240"/>
      <c r="N240"/>
      <c r="O240"/>
      <c r="P240"/>
    </row>
    <row r="241" spans="2:16" s="5" customFormat="1" ht="15" customHeight="1">
      <c r="B241"/>
      <c r="C241"/>
      <c r="D241"/>
      <c r="E241"/>
      <c r="F241"/>
      <c r="G241"/>
      <c r="H241"/>
      <c r="I241"/>
      <c r="J241"/>
      <c r="K241"/>
      <c r="L241"/>
      <c r="M241"/>
      <c r="N241"/>
      <c r="O241"/>
      <c r="P241"/>
    </row>
    <row r="242" spans="2:16" s="5" customFormat="1" ht="15" customHeight="1">
      <c r="B242"/>
      <c r="C242"/>
      <c r="D242"/>
      <c r="E242"/>
      <c r="F242"/>
      <c r="G242"/>
      <c r="H242"/>
      <c r="I242"/>
      <c r="J242"/>
      <c r="K242"/>
      <c r="L242"/>
      <c r="M242"/>
      <c r="N242"/>
      <c r="O242"/>
      <c r="P242"/>
    </row>
    <row r="243" spans="2:16" s="5" customFormat="1" ht="15" customHeight="1">
      <c r="B243"/>
      <c r="C243"/>
      <c r="D243"/>
      <c r="E243"/>
      <c r="F243"/>
      <c r="G243"/>
      <c r="H243"/>
      <c r="I243"/>
      <c r="J243"/>
      <c r="K243"/>
      <c r="L243"/>
      <c r="M243"/>
      <c r="N243"/>
      <c r="O243"/>
      <c r="P243"/>
    </row>
    <row r="244" spans="2:16" s="5" customFormat="1" ht="15" customHeight="1">
      <c r="B244"/>
      <c r="C244"/>
      <c r="D244"/>
      <c r="E244"/>
      <c r="F244"/>
      <c r="G244"/>
      <c r="H244"/>
      <c r="I244"/>
      <c r="J244"/>
      <c r="K244"/>
      <c r="L244"/>
      <c r="M244"/>
      <c r="N244"/>
      <c r="O244"/>
      <c r="P244"/>
    </row>
    <row r="245" spans="2:16" s="5" customFormat="1" ht="15" customHeight="1">
      <c r="B245"/>
      <c r="C245"/>
      <c r="D245"/>
      <c r="E245"/>
      <c r="F245"/>
      <c r="G245"/>
      <c r="H245"/>
      <c r="I245"/>
      <c r="J245"/>
      <c r="K245"/>
      <c r="L245"/>
      <c r="M245"/>
      <c r="N245"/>
      <c r="O245"/>
      <c r="P245"/>
    </row>
    <row r="246" spans="2:16" s="5" customFormat="1" ht="15" customHeight="1">
      <c r="B246"/>
      <c r="C246"/>
      <c r="D246"/>
      <c r="E246"/>
      <c r="F246"/>
      <c r="G246"/>
      <c r="H246"/>
      <c r="I246"/>
      <c r="J246"/>
      <c r="K246"/>
      <c r="L246"/>
      <c r="M246"/>
      <c r="N246"/>
      <c r="O246"/>
      <c r="P246"/>
    </row>
    <row r="247" spans="2:16" s="5" customFormat="1" ht="15" customHeight="1">
      <c r="B247"/>
      <c r="C247"/>
      <c r="D247"/>
      <c r="E247"/>
      <c r="F247"/>
      <c r="G247"/>
      <c r="H247"/>
      <c r="I247"/>
      <c r="J247"/>
      <c r="K247"/>
      <c r="L247"/>
      <c r="M247"/>
      <c r="N247"/>
      <c r="O247"/>
      <c r="P247"/>
    </row>
    <row r="248" spans="2:16" s="5" customFormat="1" ht="15" customHeight="1">
      <c r="B248"/>
      <c r="C248"/>
      <c r="D248"/>
      <c r="E248"/>
      <c r="F248"/>
      <c r="G248"/>
      <c r="H248"/>
      <c r="I248"/>
      <c r="J248"/>
      <c r="K248"/>
      <c r="L248"/>
      <c r="M248"/>
      <c r="N248"/>
      <c r="O248"/>
      <c r="P248"/>
    </row>
    <row r="249" spans="2:16" s="5" customFormat="1" ht="15" customHeight="1">
      <c r="B249"/>
      <c r="C249"/>
      <c r="D249"/>
      <c r="E249"/>
      <c r="F249"/>
      <c r="G249"/>
      <c r="H249"/>
      <c r="I249"/>
      <c r="J249"/>
      <c r="K249"/>
      <c r="L249"/>
      <c r="M249"/>
      <c r="N249"/>
      <c r="O249"/>
      <c r="P249"/>
    </row>
    <row r="250" spans="2:16" s="5" customFormat="1" ht="15" customHeight="1">
      <c r="B250"/>
      <c r="C250"/>
      <c r="D250"/>
      <c r="E250"/>
      <c r="F250"/>
      <c r="G250"/>
      <c r="H250"/>
      <c r="I250"/>
      <c r="J250"/>
      <c r="K250"/>
      <c r="L250"/>
      <c r="M250"/>
      <c r="N250"/>
      <c r="O250"/>
      <c r="P250"/>
    </row>
    <row r="251" spans="2:16" s="5" customFormat="1" ht="15" customHeight="1">
      <c r="B251"/>
      <c r="C251"/>
      <c r="D251"/>
      <c r="E251"/>
      <c r="F251"/>
      <c r="G251"/>
      <c r="H251"/>
      <c r="I251"/>
      <c r="J251"/>
      <c r="K251"/>
      <c r="L251"/>
      <c r="M251"/>
      <c r="N251"/>
      <c r="O251"/>
      <c r="P251"/>
    </row>
    <row r="252" spans="2:16" s="5" customFormat="1" ht="15" customHeight="1">
      <c r="B252"/>
      <c r="C252"/>
      <c r="D252"/>
      <c r="E252"/>
      <c r="F252"/>
      <c r="G252"/>
      <c r="H252"/>
      <c r="I252"/>
      <c r="J252"/>
      <c r="K252"/>
      <c r="L252"/>
      <c r="M252"/>
      <c r="N252"/>
      <c r="O252"/>
      <c r="P252"/>
    </row>
    <row r="253" spans="2:16" s="5" customFormat="1" ht="15" customHeight="1">
      <c r="B253"/>
      <c r="C253"/>
      <c r="D253"/>
      <c r="E253"/>
      <c r="F253"/>
      <c r="G253"/>
      <c r="H253"/>
      <c r="I253"/>
      <c r="J253"/>
      <c r="K253"/>
      <c r="L253"/>
      <c r="M253"/>
      <c r="N253"/>
      <c r="O253"/>
      <c r="P253"/>
    </row>
    <row r="254" spans="2:16" s="5" customFormat="1" ht="15" customHeight="1">
      <c r="B254"/>
      <c r="C254"/>
      <c r="D254"/>
      <c r="E254"/>
      <c r="F254"/>
      <c r="G254"/>
      <c r="H254"/>
      <c r="I254"/>
      <c r="J254"/>
      <c r="K254"/>
      <c r="L254"/>
      <c r="M254"/>
      <c r="N254"/>
      <c r="O254"/>
      <c r="P254"/>
    </row>
    <row r="255" spans="2:16" s="5" customFormat="1" ht="15" customHeight="1">
      <c r="B255"/>
      <c r="C255"/>
      <c r="D255"/>
      <c r="E255"/>
      <c r="F255"/>
      <c r="G255"/>
      <c r="H255"/>
      <c r="I255"/>
      <c r="J255"/>
      <c r="K255"/>
      <c r="L255"/>
      <c r="M255"/>
      <c r="N255"/>
      <c r="O255"/>
      <c r="P255"/>
    </row>
    <row r="256" spans="2:16" s="5" customFormat="1" ht="15" customHeight="1">
      <c r="B256"/>
      <c r="C256"/>
      <c r="D256"/>
      <c r="E256"/>
      <c r="F256"/>
      <c r="G256"/>
      <c r="H256"/>
      <c r="I256"/>
      <c r="J256"/>
      <c r="K256"/>
      <c r="L256"/>
      <c r="M256"/>
      <c r="N256"/>
      <c r="O256"/>
      <c r="P256"/>
    </row>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spans="1:16" s="6" customFormat="1" ht="15" customHeight="1">
      <c r="A332"/>
      <c r="B332"/>
      <c r="C332"/>
      <c r="D332"/>
      <c r="E332"/>
      <c r="F332"/>
      <c r="G332"/>
      <c r="H332"/>
      <c r="I332"/>
      <c r="J332"/>
      <c r="K332"/>
      <c r="L332"/>
      <c r="M332"/>
      <c r="N332"/>
      <c r="O332"/>
      <c r="P332"/>
    </row>
    <row r="333" spans="1:16" s="6" customFormat="1" ht="15" customHeight="1">
      <c r="A333"/>
      <c r="B333"/>
      <c r="C333"/>
      <c r="D333"/>
      <c r="E333"/>
      <c r="F333"/>
      <c r="G333"/>
      <c r="H333"/>
      <c r="I333"/>
      <c r="J333"/>
      <c r="K333"/>
      <c r="L333"/>
      <c r="M333"/>
      <c r="N333"/>
      <c r="O333"/>
      <c r="P333"/>
    </row>
    <row r="334" spans="1:16" s="6" customFormat="1" ht="15" customHeight="1">
      <c r="A334"/>
      <c r="B334"/>
      <c r="C334"/>
      <c r="D334"/>
      <c r="E334"/>
      <c r="F334"/>
      <c r="G334"/>
      <c r="H334"/>
      <c r="I334"/>
      <c r="J334"/>
      <c r="K334"/>
      <c r="L334"/>
      <c r="M334"/>
      <c r="N334"/>
      <c r="O334"/>
      <c r="P334"/>
    </row>
    <row r="335" spans="1:16" s="6" customFormat="1" ht="15" customHeight="1">
      <c r="A335"/>
      <c r="B335"/>
      <c r="C335"/>
      <c r="D335"/>
      <c r="E335"/>
      <c r="F335"/>
      <c r="G335"/>
      <c r="H335"/>
      <c r="I335"/>
      <c r="J335"/>
      <c r="K335"/>
      <c r="L335"/>
      <c r="M335"/>
      <c r="N335"/>
      <c r="O335"/>
      <c r="P335"/>
    </row>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sheetData>
  <sheetProtection/>
  <autoFilter ref="A50:Q536"/>
  <mergeCells count="1">
    <mergeCell ref="D5:E5"/>
  </mergeCells>
  <printOptions/>
  <pageMargins left="0.7086614173228347" right="0.7086614173228347" top="0.7480314960629921" bottom="0.7480314960629921" header="0.31496062992125984" footer="0.31496062992125984"/>
  <pageSetup horizontalDpi="600" verticalDpi="600" orientation="portrait" paperSize="9" scale="60" r:id="rId1"/>
  <headerFooter>
    <oddFooter>&amp;CPage &amp;P of &amp;N</oddFooter>
  </headerFooter>
  <rowBreaks count="1" manualBreakCount="1">
    <brk id="477" max="4" man="1"/>
  </rowBreaks>
</worksheet>
</file>

<file path=xl/worksheets/sheet6.xml><?xml version="1.0" encoding="utf-8"?>
<worksheet xmlns="http://schemas.openxmlformats.org/spreadsheetml/2006/main" xmlns:r="http://schemas.openxmlformats.org/officeDocument/2006/relationships">
  <dimension ref="A1:P335"/>
  <sheetViews>
    <sheetView zoomScalePageLayoutView="0" workbookViewId="0" topLeftCell="C4">
      <pane ySplit="47" topLeftCell="A51" activePane="bottomLeft" state="frozen"/>
      <selection pane="topLeft" activeCell="C51" sqref="C51:C537"/>
      <selection pane="bottomLeft" activeCell="C51" sqref="C51:C537"/>
    </sheetView>
  </sheetViews>
  <sheetFormatPr defaultColWidth="9.140625" defaultRowHeight="15" outlineLevelRow="1" outlineLevelCol="2"/>
  <cols>
    <col min="1" max="1" width="9.140625" style="0" hidden="1" customWidth="1" outlineLevel="1"/>
    <col min="2" max="2" width="24.8515625" style="0" hidden="1" customWidth="1" outlineLevel="1"/>
    <col min="3" max="3" width="57.8515625" style="0" customWidth="1" collapsed="1"/>
    <col min="4" max="5" width="18.7109375" style="0" customWidth="1"/>
    <col min="6" max="6" width="11.28125" style="0" customWidth="1" outlineLevel="1"/>
    <col min="7" max="7" width="10.00390625" style="0" hidden="1" customWidth="1" outlineLevel="2"/>
    <col min="8" max="8" width="10.28125" style="0" hidden="1" customWidth="1" outlineLevel="2"/>
    <col min="9" max="9" width="9.8515625" style="0" hidden="1" customWidth="1" outlineLevel="2"/>
    <col min="10" max="10" width="10.57421875" style="0" hidden="1" customWidth="1" outlineLevel="2"/>
    <col min="11" max="11" width="12.00390625" style="0" hidden="1" customWidth="1" outlineLevel="2"/>
    <col min="12" max="12" width="34.7109375" style="0" customWidth="1" outlineLevel="1" collapsed="1"/>
    <col min="13" max="14" width="44.28125" style="0" customWidth="1" outlineLevel="1"/>
    <col min="15" max="15" width="55.7109375" style="0" customWidth="1" outlineLevel="1"/>
    <col min="16" max="16" width="52.57421875" style="0" customWidth="1" outlineLevel="1"/>
  </cols>
  <sheetData>
    <row r="1" spans="2:4" ht="15" hidden="1" outlineLevel="1">
      <c r="B1" t="s">
        <v>4</v>
      </c>
      <c r="C1" t="s">
        <v>10</v>
      </c>
      <c r="D1" t="s">
        <v>9</v>
      </c>
    </row>
    <row r="2" spans="3:4" ht="15" hidden="1" outlineLevel="1">
      <c r="C2" t="s">
        <v>11</v>
      </c>
      <c r="D2" t="s">
        <v>0</v>
      </c>
    </row>
    <row r="3" spans="3:4" ht="15" hidden="1" outlineLevel="1">
      <c r="C3" t="s">
        <v>2</v>
      </c>
      <c r="D3" t="s">
        <v>7</v>
      </c>
    </row>
    <row r="4" ht="15" collapsed="1"/>
    <row r="5" spans="2:5" ht="15.75">
      <c r="B5" t="s">
        <v>1734</v>
      </c>
      <c r="C5" s="1" t="s">
        <v>13</v>
      </c>
      <c r="D5" s="66" t="str">
        <f>_XLL.CALUMO.FUNCTIONS.CMEMBER($D$1,$D$2,$D$3,$B$5,"MEMBER_CAPTION","Slicer","_empty","AutoCalc","DropDown",,,,"2")</f>
        <v>Padmin Trust</v>
      </c>
      <c r="E5" s="66"/>
    </row>
    <row r="6" spans="2:4" ht="15.75" hidden="1" outlineLevel="1">
      <c r="B6" t="s">
        <v>5</v>
      </c>
      <c r="C6" s="1" t="s">
        <v>12</v>
      </c>
      <c r="D6" s="2" t="str">
        <f>_XLL.CALUMO.FUNCTIONS.CMEMBER($D$1,$D$2,$D$3,$B$6,"MEMBER_CAPTION","Slicer","_empty","AutoCalc","DropDown")</f>
        <v>YTD Balance</v>
      </c>
    </row>
    <row r="7" spans="2:4" ht="15.75" collapsed="1">
      <c r="B7" t="s">
        <v>744</v>
      </c>
      <c r="C7" s="1" t="s">
        <v>1</v>
      </c>
      <c r="D7" s="2" t="str">
        <f>_XLL.CALUMO.FUNCTIONS.CMEMBER($D$1,$D$2,$D$3,$B$7,"MEMBER_CAPTION","Slicer","_empty","AutoCalc","DropDown",,,,"1")</f>
        <v>2013</v>
      </c>
    </row>
    <row r="8" spans="3:4" ht="15.75">
      <c r="C8" s="1"/>
      <c r="D8" s="1"/>
    </row>
    <row r="9" ht="15" hidden="1" outlineLevel="1">
      <c r="D9" t="str">
        <f>"WITH "</f>
        <v>WITH </v>
      </c>
    </row>
    <row r="10" ht="15" hidden="1" outlineLevel="1">
      <c r="D10" t="s">
        <v>33</v>
      </c>
    </row>
    <row r="11" ht="15" hidden="1" outlineLevel="1">
      <c r="D11" t="s">
        <v>14</v>
      </c>
    </row>
    <row r="12" ht="15" hidden="1" outlineLevel="1">
      <c r="D12" t="s">
        <v>15</v>
      </c>
    </row>
    <row r="13" ht="15" hidden="1" outlineLevel="1">
      <c r="D13" t="s">
        <v>16</v>
      </c>
    </row>
    <row r="14" ht="15" hidden="1" outlineLevel="1">
      <c r="D14" t="s">
        <v>17</v>
      </c>
    </row>
    <row r="15" ht="15" hidden="1" outlineLevel="1">
      <c r="D15" t="s">
        <v>35</v>
      </c>
    </row>
    <row r="16" ht="15" hidden="1" outlineLevel="1">
      <c r="D16" t="s">
        <v>18</v>
      </c>
    </row>
    <row r="17" ht="15" hidden="1" outlineLevel="1">
      <c r="D17" t="str">
        <f>"{"&amp;$B$7&amp;","&amp;$B$7&amp;".PrevMember"</f>
        <v>{[Time].[Year].&amp;[2013],[Time].[Year].&amp;[2013].PrevMember</v>
      </c>
    </row>
    <row r="18" ht="15" hidden="1" outlineLevel="1">
      <c r="D18" t="s">
        <v>36</v>
      </c>
    </row>
    <row r="19" ht="15" hidden="1" outlineLevel="1">
      <c r="D19" t="s">
        <v>19</v>
      </c>
    </row>
    <row r="20" ht="15" hidden="1" outlineLevel="1">
      <c r="D20" t="s">
        <v>20</v>
      </c>
    </row>
    <row r="21" ht="15" hidden="1" outlineLevel="1">
      <c r="D21" t="s">
        <v>21</v>
      </c>
    </row>
    <row r="22" ht="15" hidden="1" outlineLevel="1">
      <c r="D22" t="s">
        <v>22</v>
      </c>
    </row>
    <row r="23" ht="15" hidden="1" outlineLevel="1">
      <c r="D23" t="s">
        <v>23</v>
      </c>
    </row>
    <row r="24" ht="15" hidden="1" outlineLevel="1">
      <c r="D24" t="s">
        <v>24</v>
      </c>
    </row>
    <row r="25" ht="15" hidden="1" outlineLevel="1">
      <c r="D25" t="s">
        <v>25</v>
      </c>
    </row>
    <row r="26" ht="15" hidden="1" outlineLevel="1">
      <c r="D26" t="s">
        <v>26</v>
      </c>
    </row>
    <row r="27" ht="15" hidden="1" outlineLevel="1">
      <c r="D27" t="s">
        <v>27</v>
      </c>
    </row>
    <row r="28" ht="15" hidden="1" outlineLevel="1">
      <c r="D28" t="str">
        <f>",([Measures].[Native Amount],{"&amp;$B$7&amp;","&amp;$B$7&amp;".PrevMember}"</f>
        <v>,([Measures].[Native Amount],{[Time].[Year].&amp;[2013],[Time].[Year].&amp;[2013].PrevMember}</v>
      </c>
    </row>
    <row r="29" ht="15" hidden="1" outlineLevel="1">
      <c r="D29" t="s">
        <v>28</v>
      </c>
    </row>
    <row r="30" ht="15" hidden="1" outlineLevel="1">
      <c r="D30" t="s">
        <v>29</v>
      </c>
    </row>
    <row r="31" ht="15" hidden="1" outlineLevel="1">
      <c r="D31" t="s">
        <v>30</v>
      </c>
    </row>
    <row r="32" ht="15" hidden="1" outlineLevel="1">
      <c r="D32" t="s">
        <v>34</v>
      </c>
    </row>
    <row r="33" ht="15" hidden="1" outlineLevel="1">
      <c r="D33" t="str">
        <f>"("&amp;$B$5&amp;", "</f>
        <v>([Entity].[Hie Reporting Entity].[Entity].&amp;[3], </v>
      </c>
    </row>
    <row r="34" ht="15" hidden="1" outlineLevel="1">
      <c r="D34" t="s">
        <v>31</v>
      </c>
    </row>
    <row r="35" ht="15" hidden="1" outlineLevel="1">
      <c r="D35" t="s">
        <v>32</v>
      </c>
    </row>
    <row r="36" ht="15" hidden="1" outlineLevel="1"/>
    <row r="37" ht="15" hidden="1" outlineLevel="1">
      <c r="D37" t="str">
        <f>$D$9&amp;$D$10&amp;$D$11&amp;$D$12&amp;$D$13&amp;$D$14&amp;$D$15&amp;$D$16&amp;$D$17&amp;$D$18&amp;$D$19&amp;$D$20&amp;$D$21&amp;$D$22&amp;$D$23&amp;$D$24</f>
        <v>WITH MEMBER [Time].[Year].[ER5 Code] as [Account].[Fin Reporting].currentmember.properties("External Report Level5") MEMBER [Time].[Year].[ER4 Code] as Ancestor([Account].[Fin Reporting].currentmember,[Account].[Fin Reporting].[External Report Level5]).properties("External Report Level4") MEMBER [Time].[Year].[ER3 Code] as Ancestor([Account].[Fin Reporting].currentmember,[Account].[Fin Reporting].[External Report Level4]).properties("External Report Level3") MEMBER [Time].[Year].[ER2 Code] as Ancestor([Account].[Fin Reporting].currentmember,[Account].[Fin Reporting].[External Report Level3]).properties("External Report Level2") MEMBER [Time].[Year].[ER1 Code] as Ancestor([Account].[Fin Reporting].currentmember,[Account].[Fin Reporting].[External Report Level2]).properties("External Report Level1") MEMBER [Time].[Year].[Status] as [Account].[Fin Reporting].currentmember.properties("Status") SELECT {[Time].[Year].&amp;[2013],[Time].[Year].&amp;[2013].PrevMember,[Time].[Year].[Status],[Time].[Year].[ER1 Code],[Time].[Year].[ER2 Code],[Time].[Year].[ER3 Code],[Time].[Year].[ER4 Code],[Time].[Year].[ER5 Code]} ON 0,</v>
      </c>
    </row>
    <row r="38" ht="15" hidden="1" outlineLevel="1">
      <c r="D38" t="str">
        <f>$D$25&amp;$D$26&amp;$D$27&amp;$D$28&amp;$D$29&amp;$D$30&amp;$D$31&amp;$D$32&amp;$D$33&amp;$D$34</f>
        <v>{nonempty(Descendants([Account].[Fin Reporting],[Account].[Fin Reporting].[Acct],self),([Measures].[Native Amount],{[Time].[Year].&amp;[2013],[Time].[Year].&amp;[2013].PrevMember}))}ON 1 FROM [Finance One] WHERE ([Entity].[Hie Reporting Entity].[Entity].&amp;[3], [Measures].[Native Amount],</v>
      </c>
    </row>
    <row r="39" ht="15" hidden="1" outlineLevel="1">
      <c r="D39" t="str">
        <f>$D$35</f>
        <v>[Time Calculations].[Time Calculations].&amp;[2])</v>
      </c>
    </row>
    <row r="40" ht="15" hidden="1" outlineLevel="1"/>
    <row r="41" spans="3:4" ht="15" hidden="1" outlineLevel="1">
      <c r="C41" t="s">
        <v>6</v>
      </c>
      <c r="D41" t="str">
        <f>$D$37&amp;$D$38&amp;$D$39</f>
        <v>WITH MEMBER [Time].[Year].[ER5 Code] as [Account].[Fin Reporting].currentmember.properties("External Report Level5") MEMBER [Time].[Year].[ER4 Code] as Ancestor([Account].[Fin Reporting].currentmember,[Account].[Fin Reporting].[External Report Level5]).properties("External Report Level4") MEMBER [Time].[Year].[ER3 Code] as Ancestor([Account].[Fin Reporting].currentmember,[Account].[Fin Reporting].[External Report Level4]).properties("External Report Level3") MEMBER [Time].[Year].[ER2 Code] as Ancestor([Account].[Fin Reporting].currentmember,[Account].[Fin Reporting].[External Report Level3]).properties("External Report Level2") MEMBER [Time].[Year].[ER1 Code] as Ancestor([Account].[Fin Reporting].currentmember,[Account].[Fin Reporting].[External Report Level2]).properties("External Report Level1") MEMBER [Time].[Year].[Status] as [Account].[Fin Reporting].currentmember.properties("Status") SELECT {[Time].[Year].&amp;[2013],[Time].[Year].&amp;[2013].PrevMember,[Time].[Year].[Status],[Time].[Year].[ER1 Code],[Time].[Year].[ER2 Code],[Time].[Year].[ER3 Code],[Time].[Year].[ER4 Code],[Time].[Year].[ER5 Code]} ON 0,{nonempty(Descendants([Account].[Fin Reporting],[Account].[Fin Reporting].[Acct],self),([Measures].[Native Amount],{[Time].[Year].&amp;[2013],[Time].[Year].&amp;[2013].PrevMember}))}ON 1 FROM [Finance One] WHERE ([Entity].[Hie Reporting Entity].[Entity].&amp;[3], [Measures].[Native Amount],[Time Calculations].[Time Calculations].&amp;[2])</v>
      </c>
    </row>
    <row r="42" ht="15" collapsed="1"/>
    <row r="43" ht="15" hidden="1" outlineLevel="1">
      <c r="C43" t="s">
        <v>3</v>
      </c>
    </row>
    <row r="44" spans="3:4" ht="15" hidden="1" outlineLevel="1">
      <c r="C44" t="s">
        <v>8</v>
      </c>
      <c r="D44" t="str">
        <f>$D$41&amp;" "&amp;$D$43&amp;" CELL PROPERTIES VALUE,FORMATTED_VALUE,FORMAT_STRING,UPDATEABLE"</f>
        <v>WITH MEMBER [Time].[Year].[ER5 Code] as [Account].[Fin Reporting].currentmember.properties("External Report Level5") MEMBER [Time].[Year].[ER4 Code] as Ancestor([Account].[Fin Reporting].currentmember,[Account].[Fin Reporting].[External Report Level5]).properties("External Report Level4") MEMBER [Time].[Year].[ER3 Code] as Ancestor([Account].[Fin Reporting].currentmember,[Account].[Fin Reporting].[External Report Level4]).properties("External Report Level3") MEMBER [Time].[Year].[ER2 Code] as Ancestor([Account].[Fin Reporting].currentmember,[Account].[Fin Reporting].[External Report Level3]).properties("External Report Level2") MEMBER [Time].[Year].[ER1 Code] as Ancestor([Account].[Fin Reporting].currentmember,[Account].[Fin Reporting].[External Report Level2]).properties("External Report Level1") MEMBER [Time].[Year].[Status] as [Account].[Fin Reporting].currentmember.properties("Status") SELECT {[Time].[Year].&amp;[2013],[Time].[Year].&amp;[2013].PrevMember,[Time].[Year].[Status],[Time].[Year].[ER1 Code],[Time].[Year].[ER2 Code],[Time].[Year].[ER3 Code],[Time].[Year].[ER4 Code],[Time].[Year].[ER5 Code]} ON 0,{nonempty(Descendants([Account].[Fin Reporting],[Account].[Fin Reporting].[Acct],self),([Measures].[Native Amount],{[Time].[Year].&amp;[2013],[Time].[Year].&amp;[2013].PrevMember}))}ON 1 FROM [Finance One] WHERE ([Entity].[Hie Reporting Entity].[Entity].&amp;[3], [Measures].[Native Amount],[Time Calculations].[Time Calculations].&amp;[2])  CELL PROPERTIES VALUE,FORMATTED_VALUE,FORMAT_STRING,UPDATEABLE</v>
      </c>
    </row>
    <row r="45" ht="15" hidden="1" outlineLevel="1"/>
    <row r="46" spans="2:16" ht="15" hidden="1" outlineLevel="1">
      <c r="B46" t="s">
        <v>229</v>
      </c>
      <c r="C46" s="3"/>
      <c r="D46" s="3"/>
      <c r="E46" s="3"/>
      <c r="F46" s="3"/>
      <c r="G46" s="3"/>
      <c r="H46" s="3"/>
      <c r="I46" s="3"/>
      <c r="J46" s="3"/>
      <c r="K46" s="3"/>
      <c r="L46" s="3"/>
      <c r="M46" s="3"/>
      <c r="N46" s="3"/>
      <c r="O46" s="3"/>
      <c r="P46" s="3"/>
    </row>
    <row r="47" spans="2:5" ht="15" hidden="1" outlineLevel="1">
      <c r="B47" t="s">
        <v>230</v>
      </c>
      <c r="D47" s="4"/>
      <c r="E47" s="4"/>
    </row>
    <row r="48" ht="15" hidden="1" outlineLevel="1">
      <c r="C48" t="str">
        <f>_XLL.CALUMO.FUNCTIONS.CREFLEX($D$1,$D$2,$D$44,$C$50:$K$63,B46:P47,1,0,5,0,-1,-1,0)</f>
        <v>ReflexReportCell</v>
      </c>
    </row>
    <row r="49" spans="3:11" ht="15" hidden="1" outlineLevel="1">
      <c r="C49">
        <v>0</v>
      </c>
      <c r="D49">
        <v>1</v>
      </c>
      <c r="E49">
        <v>2</v>
      </c>
      <c r="F49">
        <v>3</v>
      </c>
      <c r="G49">
        <v>4</v>
      </c>
      <c r="H49">
        <v>5</v>
      </c>
      <c r="I49">
        <v>6</v>
      </c>
      <c r="J49">
        <v>7</v>
      </c>
      <c r="K49">
        <v>8</v>
      </c>
    </row>
    <row r="50" spans="2:16" ht="15" customHeight="1" collapsed="1">
      <c r="B50" t="str">
        <f>IF(ISBLANK(C50),"Header","Detail")</f>
        <v>Header</v>
      </c>
      <c r="C50" s="3"/>
      <c r="D50" s="3">
        <v>2013</v>
      </c>
      <c r="E50" s="3">
        <v>2012</v>
      </c>
      <c r="F50" s="3" t="s">
        <v>37</v>
      </c>
      <c r="G50" s="3" t="s">
        <v>38</v>
      </c>
      <c r="H50" s="3" t="s">
        <v>39</v>
      </c>
      <c r="I50" s="3" t="s">
        <v>40</v>
      </c>
      <c r="J50" s="3" t="s">
        <v>41</v>
      </c>
      <c r="K50" s="3" t="s">
        <v>42</v>
      </c>
      <c r="L50" s="3" t="str">
        <f>IF(G50=0,M50,G50)</f>
        <v>ER1 Code</v>
      </c>
      <c r="M50" s="3" t="str">
        <f>IF(H50=0,N50,H50)</f>
        <v>ER2 Code</v>
      </c>
      <c r="N50" s="3" t="str">
        <f>IF(I50=0,O50,I50)</f>
        <v>ER3 Code</v>
      </c>
      <c r="O50" s="3" t="str">
        <f>IF(J50=0,P50,J50)</f>
        <v>ER4 Code</v>
      </c>
      <c r="P50" s="3" t="str">
        <f>+K50</f>
        <v>ER5 Code</v>
      </c>
    </row>
    <row r="51" spans="2:16" ht="15" customHeight="1">
      <c r="B51" t="str">
        <f aca="true" t="shared" si="0" ref="B51:B63">IF(ISBLANK(C51),"Header","Detail")</f>
        <v>Detail</v>
      </c>
      <c r="C51" t="s">
        <v>1735</v>
      </c>
      <c r="D51" s="4">
        <v>6747.75</v>
      </c>
      <c r="E51" s="4">
        <v>5325.39</v>
      </c>
      <c r="F51" t="s">
        <v>44</v>
      </c>
      <c r="G51" t="s">
        <v>45</v>
      </c>
      <c r="H51" t="s">
        <v>46</v>
      </c>
      <c r="I51">
        <v>0</v>
      </c>
      <c r="J51" t="s">
        <v>47</v>
      </c>
      <c r="K51" t="s">
        <v>48</v>
      </c>
      <c r="L51" t="str">
        <f aca="true" t="shared" si="1" ref="L51:L63">IF(G51=0,M51,G51)</f>
        <v>Assets</v>
      </c>
      <c r="M51" t="str">
        <f aca="true" t="shared" si="2" ref="M51:M63">IF(H51=0,N51,H51)</f>
        <v>Current Assets</v>
      </c>
      <c r="N51" t="str">
        <f aca="true" t="shared" si="3" ref="N51:N63">IF(I51=0,O51,I51)</f>
        <v>Cash at bank and cash equivalents</v>
      </c>
      <c r="O51" t="str">
        <f aca="true" t="shared" si="4" ref="O51:O63">IF(J51=0,P51,J51)</f>
        <v>Cash at bank and cash equivalents</v>
      </c>
      <c r="P51" t="str">
        <f aca="true" t="shared" si="5" ref="P51:P63">+K51</f>
        <v>Cash at bank and on hand</v>
      </c>
    </row>
    <row r="52" spans="2:16" ht="15" customHeight="1">
      <c r="B52" t="str">
        <f t="shared" si="0"/>
        <v>Detail</v>
      </c>
      <c r="C52" t="s">
        <v>233</v>
      </c>
      <c r="D52" s="4">
        <v>66000</v>
      </c>
      <c r="E52" s="4">
        <v>65352.99</v>
      </c>
      <c r="F52" t="s">
        <v>44</v>
      </c>
      <c r="G52" t="s">
        <v>45</v>
      </c>
      <c r="H52" t="s">
        <v>46</v>
      </c>
      <c r="I52">
        <v>0</v>
      </c>
      <c r="J52" t="s">
        <v>47</v>
      </c>
      <c r="K52" t="s">
        <v>48</v>
      </c>
      <c r="L52" t="str">
        <f t="shared" si="1"/>
        <v>Assets</v>
      </c>
      <c r="M52" t="str">
        <f t="shared" si="2"/>
        <v>Current Assets</v>
      </c>
      <c r="N52" t="str">
        <f t="shared" si="3"/>
        <v>Cash at bank and cash equivalents</v>
      </c>
      <c r="O52" t="str">
        <f t="shared" si="4"/>
        <v>Cash at bank and cash equivalents</v>
      </c>
      <c r="P52" t="str">
        <f t="shared" si="5"/>
        <v>Cash at bank and on hand</v>
      </c>
    </row>
    <row r="53" spans="2:16" ht="15" customHeight="1">
      <c r="B53" t="str">
        <f t="shared" si="0"/>
        <v>Detail</v>
      </c>
      <c r="C53" t="s">
        <v>53</v>
      </c>
      <c r="D53" s="4">
        <v>0</v>
      </c>
      <c r="E53" s="4">
        <v>103.42</v>
      </c>
      <c r="F53" t="s">
        <v>44</v>
      </c>
      <c r="G53" t="s">
        <v>45</v>
      </c>
      <c r="H53" t="s">
        <v>46</v>
      </c>
      <c r="I53">
        <v>0</v>
      </c>
      <c r="J53" t="s">
        <v>50</v>
      </c>
      <c r="K53" t="s">
        <v>54</v>
      </c>
      <c r="L53" t="str">
        <f t="shared" si="1"/>
        <v>Assets</v>
      </c>
      <c r="M53" t="str">
        <f t="shared" si="2"/>
        <v>Current Assets</v>
      </c>
      <c r="N53" t="str">
        <f t="shared" si="3"/>
        <v>Trade and other receivables</v>
      </c>
      <c r="O53" t="str">
        <f t="shared" si="4"/>
        <v>Trade and other receivables</v>
      </c>
      <c r="P53" t="str">
        <f t="shared" si="5"/>
        <v>Other receivables</v>
      </c>
    </row>
    <row r="54" spans="2:16" ht="15" customHeight="1">
      <c r="B54" t="str">
        <f t="shared" si="0"/>
        <v>Detail</v>
      </c>
      <c r="C54" t="s">
        <v>56</v>
      </c>
      <c r="D54" s="4">
        <v>183.25</v>
      </c>
      <c r="E54" s="4">
        <v>0.45</v>
      </c>
      <c r="F54" t="s">
        <v>44</v>
      </c>
      <c r="G54" t="s">
        <v>45</v>
      </c>
      <c r="H54" t="s">
        <v>46</v>
      </c>
      <c r="I54">
        <v>0</v>
      </c>
      <c r="J54" t="s">
        <v>50</v>
      </c>
      <c r="K54" t="s">
        <v>54</v>
      </c>
      <c r="L54" t="str">
        <f t="shared" si="1"/>
        <v>Assets</v>
      </c>
      <c r="M54" t="str">
        <f t="shared" si="2"/>
        <v>Current Assets</v>
      </c>
      <c r="N54" t="str">
        <f t="shared" si="3"/>
        <v>Trade and other receivables</v>
      </c>
      <c r="O54" t="str">
        <f t="shared" si="4"/>
        <v>Trade and other receivables</v>
      </c>
      <c r="P54" t="str">
        <f t="shared" si="5"/>
        <v>Other receivables</v>
      </c>
    </row>
    <row r="55" spans="2:16" ht="15" customHeight="1">
      <c r="B55" t="str">
        <f t="shared" si="0"/>
        <v>Detail</v>
      </c>
      <c r="C55" t="s">
        <v>756</v>
      </c>
      <c r="D55" s="4">
        <v>0</v>
      </c>
      <c r="E55" s="4">
        <v>4387.95</v>
      </c>
      <c r="F55" t="s">
        <v>44</v>
      </c>
      <c r="G55" t="s">
        <v>45</v>
      </c>
      <c r="H55" t="s">
        <v>46</v>
      </c>
      <c r="I55">
        <v>0</v>
      </c>
      <c r="J55" t="s">
        <v>50</v>
      </c>
      <c r="K55" t="s">
        <v>54</v>
      </c>
      <c r="L55" t="str">
        <f t="shared" si="1"/>
        <v>Assets</v>
      </c>
      <c r="M55" t="str">
        <f t="shared" si="2"/>
        <v>Current Assets</v>
      </c>
      <c r="N55" t="str">
        <f t="shared" si="3"/>
        <v>Trade and other receivables</v>
      </c>
      <c r="O55" t="str">
        <f t="shared" si="4"/>
        <v>Trade and other receivables</v>
      </c>
      <c r="P55" t="str">
        <f t="shared" si="5"/>
        <v>Other receivables</v>
      </c>
    </row>
    <row r="56" spans="2:16" ht="15" customHeight="1">
      <c r="B56" t="str">
        <f t="shared" si="0"/>
        <v>Detail</v>
      </c>
      <c r="C56" t="s">
        <v>59</v>
      </c>
      <c r="D56" s="4">
        <v>-500</v>
      </c>
      <c r="E56" s="4">
        <v>0</v>
      </c>
      <c r="F56" t="s">
        <v>44</v>
      </c>
      <c r="G56" t="s">
        <v>45</v>
      </c>
      <c r="H56" t="s">
        <v>46</v>
      </c>
      <c r="I56">
        <v>0</v>
      </c>
      <c r="J56" t="s">
        <v>50</v>
      </c>
      <c r="K56" t="s">
        <v>54</v>
      </c>
      <c r="L56" t="str">
        <f t="shared" si="1"/>
        <v>Assets</v>
      </c>
      <c r="M56" t="str">
        <f t="shared" si="2"/>
        <v>Current Assets</v>
      </c>
      <c r="N56" t="str">
        <f t="shared" si="3"/>
        <v>Trade and other receivables</v>
      </c>
      <c r="O56" t="str">
        <f t="shared" si="4"/>
        <v>Trade and other receivables</v>
      </c>
      <c r="P56" t="str">
        <f t="shared" si="5"/>
        <v>Other receivables</v>
      </c>
    </row>
    <row r="57" spans="2:16" ht="15" customHeight="1">
      <c r="B57" t="str">
        <f t="shared" si="0"/>
        <v>Detail</v>
      </c>
      <c r="C57" t="s">
        <v>757</v>
      </c>
      <c r="D57" s="4">
        <v>0</v>
      </c>
      <c r="E57" s="4">
        <v>-4387.95</v>
      </c>
      <c r="F57" t="s">
        <v>44</v>
      </c>
      <c r="G57" t="s">
        <v>45</v>
      </c>
      <c r="H57" t="s">
        <v>46</v>
      </c>
      <c r="I57">
        <v>0</v>
      </c>
      <c r="J57" t="s">
        <v>50</v>
      </c>
      <c r="K57" t="s">
        <v>54</v>
      </c>
      <c r="L57" t="str">
        <f t="shared" si="1"/>
        <v>Assets</v>
      </c>
      <c r="M57" t="str">
        <f t="shared" si="2"/>
        <v>Current Assets</v>
      </c>
      <c r="N57" t="str">
        <f t="shared" si="3"/>
        <v>Trade and other receivables</v>
      </c>
      <c r="O57" t="str">
        <f t="shared" si="4"/>
        <v>Trade and other receivables</v>
      </c>
      <c r="P57" t="str">
        <f t="shared" si="5"/>
        <v>Other receivables</v>
      </c>
    </row>
    <row r="58" spans="2:16" ht="15" customHeight="1">
      <c r="B58" t="str">
        <f t="shared" si="0"/>
        <v>Detail</v>
      </c>
      <c r="C58" t="s">
        <v>99</v>
      </c>
      <c r="D58" s="4">
        <v>-70782.25</v>
      </c>
      <c r="E58" s="4">
        <v>-80390.64</v>
      </c>
      <c r="F58" t="s">
        <v>44</v>
      </c>
      <c r="G58">
        <v>0</v>
      </c>
      <c r="H58" t="s">
        <v>96</v>
      </c>
      <c r="I58">
        <v>0</v>
      </c>
      <c r="J58" t="s">
        <v>97</v>
      </c>
      <c r="K58" t="s">
        <v>98</v>
      </c>
      <c r="L58" t="str">
        <f t="shared" si="1"/>
        <v>Equity</v>
      </c>
      <c r="M58" t="str">
        <f t="shared" si="2"/>
        <v>Equity</v>
      </c>
      <c r="N58" t="str">
        <f t="shared" si="3"/>
        <v>Reserves and retained surplus</v>
      </c>
      <c r="O58" t="str">
        <f t="shared" si="4"/>
        <v>Reserves and retained surplus</v>
      </c>
      <c r="P58" t="str">
        <f t="shared" si="5"/>
        <v>Retained earnings at the beginning of the year</v>
      </c>
    </row>
    <row r="59" spans="2:16" ht="15" customHeight="1">
      <c r="B59" t="str">
        <f t="shared" si="0"/>
        <v>Detail</v>
      </c>
      <c r="C59" t="s">
        <v>105</v>
      </c>
      <c r="D59" s="4">
        <v>-50.86</v>
      </c>
      <c r="E59" s="4">
        <v>-198.25</v>
      </c>
      <c r="F59" t="s">
        <v>49</v>
      </c>
      <c r="G59" t="s">
        <v>100</v>
      </c>
      <c r="H59" t="s">
        <v>231</v>
      </c>
      <c r="I59" t="s">
        <v>106</v>
      </c>
      <c r="J59" t="s">
        <v>107</v>
      </c>
      <c r="K59" t="s">
        <v>108</v>
      </c>
      <c r="L59" t="str">
        <f t="shared" si="1"/>
        <v>Income from continuing operations</v>
      </c>
      <c r="M59" t="str">
        <f t="shared" si="2"/>
        <v>Investment revenue</v>
      </c>
      <c r="N59" t="str">
        <f t="shared" si="3"/>
        <v>Investment revenue and income</v>
      </c>
      <c r="O59" t="str">
        <f t="shared" si="4"/>
        <v>Investment Revenue</v>
      </c>
      <c r="P59" t="str">
        <f t="shared" si="5"/>
        <v>Bank account interest</v>
      </c>
    </row>
    <row r="60" spans="2:16" ht="15" customHeight="1">
      <c r="B60" t="str">
        <f t="shared" si="0"/>
        <v>Detail</v>
      </c>
      <c r="C60" t="s">
        <v>249</v>
      </c>
      <c r="D60" s="4">
        <v>-1464.09</v>
      </c>
      <c r="E60" s="4">
        <v>-2650.36</v>
      </c>
      <c r="F60" t="s">
        <v>49</v>
      </c>
      <c r="G60" t="s">
        <v>100</v>
      </c>
      <c r="H60" t="s">
        <v>231</v>
      </c>
      <c r="I60" t="s">
        <v>106</v>
      </c>
      <c r="J60" t="s">
        <v>107</v>
      </c>
      <c r="K60" t="s">
        <v>250</v>
      </c>
      <c r="L60" t="str">
        <f t="shared" si="1"/>
        <v>Income from continuing operations</v>
      </c>
      <c r="M60" t="str">
        <f t="shared" si="2"/>
        <v>Investment revenue</v>
      </c>
      <c r="N60" t="str">
        <f t="shared" si="3"/>
        <v>Investment revenue and income</v>
      </c>
      <c r="O60" t="str">
        <f t="shared" si="4"/>
        <v>Investment Revenue</v>
      </c>
      <c r="P60" t="str">
        <f t="shared" si="5"/>
        <v>Bank bill interest</v>
      </c>
    </row>
    <row r="61" spans="2:16" ht="15" customHeight="1">
      <c r="B61" t="str">
        <f t="shared" si="0"/>
        <v>Detail</v>
      </c>
      <c r="C61" t="s">
        <v>567</v>
      </c>
      <c r="D61" s="4">
        <v>-5000</v>
      </c>
      <c r="E61" s="4">
        <v>0</v>
      </c>
      <c r="F61" t="s">
        <v>49</v>
      </c>
      <c r="G61" t="s">
        <v>100</v>
      </c>
      <c r="H61">
        <v>0</v>
      </c>
      <c r="I61">
        <v>0</v>
      </c>
      <c r="J61" t="s">
        <v>568</v>
      </c>
      <c r="K61" t="s">
        <v>569</v>
      </c>
      <c r="L61" t="str">
        <f t="shared" si="1"/>
        <v>Income from continuing operations</v>
      </c>
      <c r="M61" t="str">
        <f t="shared" si="2"/>
        <v>Other revenue</v>
      </c>
      <c r="N61" t="str">
        <f t="shared" si="3"/>
        <v>Other revenue</v>
      </c>
      <c r="O61" t="str">
        <f t="shared" si="4"/>
        <v>Other revenue</v>
      </c>
      <c r="P61" t="str">
        <f t="shared" si="5"/>
        <v>Donations and bequests</v>
      </c>
    </row>
    <row r="62" spans="2:16" ht="15" customHeight="1">
      <c r="B62" t="str">
        <f t="shared" si="0"/>
        <v>Detail</v>
      </c>
      <c r="C62" t="s">
        <v>215</v>
      </c>
      <c r="D62" s="4">
        <v>48.02</v>
      </c>
      <c r="E62" s="4">
        <v>67</v>
      </c>
      <c r="F62" t="s">
        <v>49</v>
      </c>
      <c r="G62" t="s">
        <v>120</v>
      </c>
      <c r="H62">
        <v>0</v>
      </c>
      <c r="I62">
        <v>0</v>
      </c>
      <c r="J62" t="s">
        <v>153</v>
      </c>
      <c r="K62" t="s">
        <v>104</v>
      </c>
      <c r="L62" t="str">
        <f t="shared" si="1"/>
        <v>Expenses from continuing operations</v>
      </c>
      <c r="M62" t="str">
        <f t="shared" si="2"/>
        <v>Other expenses</v>
      </c>
      <c r="N62" t="str">
        <f t="shared" si="3"/>
        <v>Other expenses</v>
      </c>
      <c r="O62" t="str">
        <f t="shared" si="4"/>
        <v>Other expenses</v>
      </c>
      <c r="P62" t="str">
        <f t="shared" si="5"/>
        <v>Other</v>
      </c>
    </row>
    <row r="63" spans="2:16" ht="15" customHeight="1">
      <c r="B63" t="str">
        <f t="shared" si="0"/>
        <v>Detail</v>
      </c>
      <c r="C63" t="s">
        <v>223</v>
      </c>
      <c r="D63" s="4">
        <v>4818.18</v>
      </c>
      <c r="E63" s="4">
        <v>12390</v>
      </c>
      <c r="F63" t="s">
        <v>49</v>
      </c>
      <c r="G63" t="s">
        <v>120</v>
      </c>
      <c r="H63">
        <v>0</v>
      </c>
      <c r="I63">
        <v>0</v>
      </c>
      <c r="J63" t="s">
        <v>153</v>
      </c>
      <c r="K63" t="s">
        <v>104</v>
      </c>
      <c r="L63" t="str">
        <f t="shared" si="1"/>
        <v>Expenses from continuing operations</v>
      </c>
      <c r="M63" t="str">
        <f t="shared" si="2"/>
        <v>Other expenses</v>
      </c>
      <c r="N63" t="str">
        <f t="shared" si="3"/>
        <v>Other expenses</v>
      </c>
      <c r="O63" t="str">
        <f t="shared" si="4"/>
        <v>Other expenses</v>
      </c>
      <c r="P63" t="str">
        <f t="shared" si="5"/>
        <v>Other</v>
      </c>
    </row>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spans="2:16" s="5" customFormat="1" ht="15" customHeight="1">
      <c r="B137"/>
      <c r="C137"/>
      <c r="D137"/>
      <c r="E137"/>
      <c r="F137"/>
      <c r="G137"/>
      <c r="H137"/>
      <c r="I137"/>
      <c r="J137"/>
      <c r="K137"/>
      <c r="L137"/>
      <c r="M137"/>
      <c r="N137"/>
      <c r="O137"/>
      <c r="P137"/>
    </row>
    <row r="138" spans="2:16" s="5" customFormat="1" ht="15" customHeight="1">
      <c r="B138"/>
      <c r="C138"/>
      <c r="D138"/>
      <c r="E138"/>
      <c r="F138"/>
      <c r="G138"/>
      <c r="H138"/>
      <c r="I138"/>
      <c r="J138"/>
      <c r="K138"/>
      <c r="L138"/>
      <c r="M138"/>
      <c r="N138"/>
      <c r="O138"/>
      <c r="P138"/>
    </row>
    <row r="139" spans="2:16" s="5" customFormat="1" ht="15" customHeight="1">
      <c r="B139"/>
      <c r="C139"/>
      <c r="D139"/>
      <c r="E139"/>
      <c r="F139"/>
      <c r="G139"/>
      <c r="H139"/>
      <c r="I139"/>
      <c r="J139"/>
      <c r="K139"/>
      <c r="L139"/>
      <c r="M139"/>
      <c r="N139"/>
      <c r="O139"/>
      <c r="P139"/>
    </row>
    <row r="140" spans="2:16" s="5" customFormat="1" ht="15" customHeight="1">
      <c r="B140"/>
      <c r="C140"/>
      <c r="D140"/>
      <c r="E140"/>
      <c r="F140"/>
      <c r="G140"/>
      <c r="H140"/>
      <c r="I140"/>
      <c r="J140"/>
      <c r="K140"/>
      <c r="L140"/>
      <c r="M140"/>
      <c r="N140"/>
      <c r="O140"/>
      <c r="P140"/>
    </row>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spans="2:16" s="5" customFormat="1" ht="15" customHeight="1">
      <c r="B179"/>
      <c r="C179"/>
      <c r="D179"/>
      <c r="E179"/>
      <c r="F179"/>
      <c r="G179"/>
      <c r="H179"/>
      <c r="I179"/>
      <c r="J179"/>
      <c r="K179"/>
      <c r="L179"/>
      <c r="M179"/>
      <c r="N179"/>
      <c r="O179"/>
      <c r="P179"/>
    </row>
    <row r="180" spans="2:16" s="5" customFormat="1" ht="15" customHeight="1">
      <c r="B180"/>
      <c r="C180"/>
      <c r="D180"/>
      <c r="E180"/>
      <c r="F180"/>
      <c r="G180"/>
      <c r="H180"/>
      <c r="I180"/>
      <c r="J180"/>
      <c r="K180"/>
      <c r="L180"/>
      <c r="M180"/>
      <c r="N180"/>
      <c r="O180"/>
      <c r="P180"/>
    </row>
    <row r="181" spans="2:16" s="5" customFormat="1" ht="15" customHeight="1">
      <c r="B181"/>
      <c r="C181"/>
      <c r="D181"/>
      <c r="E181"/>
      <c r="F181"/>
      <c r="G181"/>
      <c r="H181"/>
      <c r="I181"/>
      <c r="J181"/>
      <c r="K181"/>
      <c r="L181"/>
      <c r="M181"/>
      <c r="N181"/>
      <c r="O181"/>
      <c r="P181"/>
    </row>
    <row r="182" spans="2:16" s="5" customFormat="1" ht="15" customHeight="1">
      <c r="B182"/>
      <c r="C182"/>
      <c r="D182"/>
      <c r="E182"/>
      <c r="F182"/>
      <c r="G182"/>
      <c r="H182"/>
      <c r="I182"/>
      <c r="J182"/>
      <c r="K182"/>
      <c r="L182"/>
      <c r="M182"/>
      <c r="N182"/>
      <c r="O182"/>
      <c r="P182"/>
    </row>
    <row r="183" spans="2:16" s="5" customFormat="1" ht="15" customHeight="1">
      <c r="B183"/>
      <c r="C183"/>
      <c r="D183"/>
      <c r="E183"/>
      <c r="F183"/>
      <c r="G183"/>
      <c r="H183"/>
      <c r="I183"/>
      <c r="J183"/>
      <c r="K183"/>
      <c r="L183"/>
      <c r="M183"/>
      <c r="N183"/>
      <c r="O183"/>
      <c r="P183"/>
    </row>
    <row r="184" spans="2:16" s="5" customFormat="1" ht="15" customHeight="1">
      <c r="B184"/>
      <c r="C184"/>
      <c r="D184"/>
      <c r="E184"/>
      <c r="F184"/>
      <c r="G184"/>
      <c r="H184"/>
      <c r="I184"/>
      <c r="J184"/>
      <c r="K184"/>
      <c r="L184"/>
      <c r="M184"/>
      <c r="N184"/>
      <c r="O184"/>
      <c r="P184"/>
    </row>
    <row r="185" spans="2:16" s="5" customFormat="1" ht="15" customHeight="1">
      <c r="B185"/>
      <c r="C185"/>
      <c r="D185"/>
      <c r="E185"/>
      <c r="F185"/>
      <c r="G185"/>
      <c r="H185"/>
      <c r="I185"/>
      <c r="J185"/>
      <c r="K185"/>
      <c r="L185"/>
      <c r="M185"/>
      <c r="N185"/>
      <c r="O185"/>
      <c r="P185"/>
    </row>
    <row r="186" spans="2:16" s="5" customFormat="1" ht="15" customHeight="1">
      <c r="B186"/>
      <c r="C186"/>
      <c r="D186"/>
      <c r="E186"/>
      <c r="F186"/>
      <c r="G186"/>
      <c r="H186"/>
      <c r="I186"/>
      <c r="J186"/>
      <c r="K186"/>
      <c r="L186"/>
      <c r="M186"/>
      <c r="N186"/>
      <c r="O186"/>
      <c r="P186"/>
    </row>
    <row r="187" spans="2:16" s="5" customFormat="1" ht="15" customHeight="1">
      <c r="B187"/>
      <c r="C187"/>
      <c r="D187"/>
      <c r="E187"/>
      <c r="F187"/>
      <c r="G187"/>
      <c r="H187"/>
      <c r="I187"/>
      <c r="J187"/>
      <c r="K187"/>
      <c r="L187"/>
      <c r="M187"/>
      <c r="N187"/>
      <c r="O187"/>
      <c r="P187"/>
    </row>
    <row r="188" spans="2:16" s="5" customFormat="1" ht="15" customHeight="1">
      <c r="B188"/>
      <c r="C188"/>
      <c r="D188"/>
      <c r="E188"/>
      <c r="F188"/>
      <c r="G188"/>
      <c r="H188"/>
      <c r="I188"/>
      <c r="J188"/>
      <c r="K188"/>
      <c r="L188"/>
      <c r="M188"/>
      <c r="N188"/>
      <c r="O188"/>
      <c r="P188"/>
    </row>
    <row r="189" spans="2:16" s="5" customFormat="1" ht="15" customHeight="1">
      <c r="B189"/>
      <c r="C189"/>
      <c r="D189"/>
      <c r="E189"/>
      <c r="F189"/>
      <c r="G189"/>
      <c r="H189"/>
      <c r="I189"/>
      <c r="J189"/>
      <c r="K189"/>
      <c r="L189"/>
      <c r="M189"/>
      <c r="N189"/>
      <c r="O189"/>
      <c r="P189"/>
    </row>
    <row r="190" spans="2:16" s="5" customFormat="1" ht="15" customHeight="1">
      <c r="B190"/>
      <c r="C190"/>
      <c r="D190"/>
      <c r="E190"/>
      <c r="F190"/>
      <c r="G190"/>
      <c r="H190"/>
      <c r="I190"/>
      <c r="J190"/>
      <c r="K190"/>
      <c r="L190"/>
      <c r="M190"/>
      <c r="N190"/>
      <c r="O190"/>
      <c r="P190"/>
    </row>
    <row r="191" spans="2:16" s="5" customFormat="1" ht="15" customHeight="1">
      <c r="B191"/>
      <c r="C191"/>
      <c r="D191"/>
      <c r="E191"/>
      <c r="F191"/>
      <c r="G191"/>
      <c r="H191"/>
      <c r="I191"/>
      <c r="J191"/>
      <c r="K191"/>
      <c r="L191"/>
      <c r="M191"/>
      <c r="N191"/>
      <c r="O191"/>
      <c r="P191"/>
    </row>
    <row r="192" spans="2:16" s="5" customFormat="1" ht="15" customHeight="1">
      <c r="B192"/>
      <c r="C192"/>
      <c r="D192"/>
      <c r="E192"/>
      <c r="F192"/>
      <c r="G192"/>
      <c r="H192"/>
      <c r="I192"/>
      <c r="J192"/>
      <c r="K192"/>
      <c r="L192"/>
      <c r="M192"/>
      <c r="N192"/>
      <c r="O192"/>
      <c r="P192"/>
    </row>
    <row r="193" spans="2:16" s="5" customFormat="1" ht="15" customHeight="1">
      <c r="B193"/>
      <c r="C193"/>
      <c r="D193"/>
      <c r="E193"/>
      <c r="F193"/>
      <c r="G193"/>
      <c r="H193"/>
      <c r="I193"/>
      <c r="J193"/>
      <c r="K193"/>
      <c r="L193"/>
      <c r="M193"/>
      <c r="N193"/>
      <c r="O193"/>
      <c r="P193"/>
    </row>
    <row r="194" spans="2:16" s="5" customFormat="1" ht="15" customHeight="1">
      <c r="B194"/>
      <c r="C194"/>
      <c r="D194"/>
      <c r="E194"/>
      <c r="F194"/>
      <c r="G194"/>
      <c r="H194"/>
      <c r="I194"/>
      <c r="J194"/>
      <c r="K194"/>
      <c r="L194"/>
      <c r="M194"/>
      <c r="N194"/>
      <c r="O194"/>
      <c r="P194"/>
    </row>
    <row r="195" spans="2:16" s="5" customFormat="1" ht="15" customHeight="1">
      <c r="B195"/>
      <c r="C195"/>
      <c r="D195"/>
      <c r="E195"/>
      <c r="F195"/>
      <c r="G195"/>
      <c r="H195"/>
      <c r="I195"/>
      <c r="J195"/>
      <c r="K195"/>
      <c r="L195"/>
      <c r="M195"/>
      <c r="N195"/>
      <c r="O195"/>
      <c r="P195"/>
    </row>
    <row r="196" spans="2:16" s="5" customFormat="1" ht="15" customHeight="1">
      <c r="B196"/>
      <c r="C196"/>
      <c r="D196"/>
      <c r="E196"/>
      <c r="F196"/>
      <c r="G196"/>
      <c r="H196"/>
      <c r="I196"/>
      <c r="J196"/>
      <c r="K196"/>
      <c r="L196"/>
      <c r="M196"/>
      <c r="N196"/>
      <c r="O196"/>
      <c r="P196"/>
    </row>
    <row r="197" spans="2:16" s="5" customFormat="1" ht="15" customHeight="1">
      <c r="B197"/>
      <c r="C197"/>
      <c r="D197"/>
      <c r="E197"/>
      <c r="F197"/>
      <c r="G197"/>
      <c r="H197"/>
      <c r="I197"/>
      <c r="J197"/>
      <c r="K197"/>
      <c r="L197"/>
      <c r="M197"/>
      <c r="N197"/>
      <c r="O197"/>
      <c r="P197"/>
    </row>
    <row r="198" spans="2:16" s="5" customFormat="1" ht="15" customHeight="1">
      <c r="B198"/>
      <c r="C198"/>
      <c r="D198"/>
      <c r="E198"/>
      <c r="F198"/>
      <c r="G198"/>
      <c r="H198"/>
      <c r="I198"/>
      <c r="J198"/>
      <c r="K198"/>
      <c r="L198"/>
      <c r="M198"/>
      <c r="N198"/>
      <c r="O198"/>
      <c r="P198"/>
    </row>
    <row r="199" spans="2:16" s="5" customFormat="1" ht="15" customHeight="1">
      <c r="B199"/>
      <c r="C199"/>
      <c r="D199"/>
      <c r="E199"/>
      <c r="F199"/>
      <c r="G199"/>
      <c r="H199"/>
      <c r="I199"/>
      <c r="J199"/>
      <c r="K199"/>
      <c r="L199"/>
      <c r="M199"/>
      <c r="N199"/>
      <c r="O199"/>
      <c r="P199"/>
    </row>
    <row r="200" spans="2:16" s="5" customFormat="1" ht="15" customHeight="1">
      <c r="B200"/>
      <c r="C200"/>
      <c r="D200"/>
      <c r="E200"/>
      <c r="F200"/>
      <c r="G200"/>
      <c r="H200"/>
      <c r="I200"/>
      <c r="J200"/>
      <c r="K200"/>
      <c r="L200"/>
      <c r="M200"/>
      <c r="N200"/>
      <c r="O200"/>
      <c r="P200"/>
    </row>
    <row r="201" spans="2:16" s="5" customFormat="1" ht="15" customHeight="1">
      <c r="B201"/>
      <c r="C201"/>
      <c r="D201"/>
      <c r="E201"/>
      <c r="F201"/>
      <c r="G201"/>
      <c r="H201"/>
      <c r="I201"/>
      <c r="J201"/>
      <c r="K201"/>
      <c r="L201"/>
      <c r="M201"/>
      <c r="N201"/>
      <c r="O201"/>
      <c r="P201"/>
    </row>
    <row r="202" spans="2:16" s="5" customFormat="1" ht="15" customHeight="1">
      <c r="B202"/>
      <c r="C202"/>
      <c r="D202"/>
      <c r="E202"/>
      <c r="F202"/>
      <c r="G202"/>
      <c r="H202"/>
      <c r="I202"/>
      <c r="J202"/>
      <c r="K202"/>
      <c r="L202"/>
      <c r="M202"/>
      <c r="N202"/>
      <c r="O202"/>
      <c r="P202"/>
    </row>
    <row r="203" spans="2:16" s="5" customFormat="1" ht="15" customHeight="1">
      <c r="B203"/>
      <c r="C203"/>
      <c r="D203"/>
      <c r="E203"/>
      <c r="F203"/>
      <c r="G203"/>
      <c r="H203"/>
      <c r="I203"/>
      <c r="J203"/>
      <c r="K203"/>
      <c r="L203"/>
      <c r="M203"/>
      <c r="N203"/>
      <c r="O203"/>
      <c r="P203"/>
    </row>
    <row r="204" spans="2:16" s="5" customFormat="1" ht="15" customHeight="1">
      <c r="B204"/>
      <c r="C204"/>
      <c r="D204"/>
      <c r="E204"/>
      <c r="F204"/>
      <c r="G204"/>
      <c r="H204"/>
      <c r="I204"/>
      <c r="J204"/>
      <c r="K204"/>
      <c r="L204"/>
      <c r="M204"/>
      <c r="N204"/>
      <c r="O204"/>
      <c r="P204"/>
    </row>
    <row r="205" spans="2:16" s="5" customFormat="1" ht="15" customHeight="1">
      <c r="B205"/>
      <c r="C205"/>
      <c r="D205"/>
      <c r="E205"/>
      <c r="F205"/>
      <c r="G205"/>
      <c r="H205"/>
      <c r="I205"/>
      <c r="J205"/>
      <c r="K205"/>
      <c r="L205"/>
      <c r="M205"/>
      <c r="N205"/>
      <c r="O205"/>
      <c r="P205"/>
    </row>
    <row r="206" spans="2:16" s="5" customFormat="1" ht="15" customHeight="1">
      <c r="B206"/>
      <c r="C206"/>
      <c r="D206"/>
      <c r="E206"/>
      <c r="F206"/>
      <c r="G206"/>
      <c r="H206"/>
      <c r="I206"/>
      <c r="J206"/>
      <c r="K206"/>
      <c r="L206"/>
      <c r="M206"/>
      <c r="N206"/>
      <c r="O206"/>
      <c r="P206"/>
    </row>
    <row r="207" spans="2:16" s="5" customFormat="1" ht="15" customHeight="1">
      <c r="B207"/>
      <c r="C207"/>
      <c r="D207"/>
      <c r="E207"/>
      <c r="F207"/>
      <c r="G207"/>
      <c r="H207"/>
      <c r="I207"/>
      <c r="J207"/>
      <c r="K207"/>
      <c r="L207"/>
      <c r="M207"/>
      <c r="N207"/>
      <c r="O207"/>
      <c r="P207"/>
    </row>
    <row r="208" spans="2:16" s="5" customFormat="1" ht="15" customHeight="1">
      <c r="B208"/>
      <c r="C208"/>
      <c r="D208"/>
      <c r="E208"/>
      <c r="F208"/>
      <c r="G208"/>
      <c r="H208"/>
      <c r="I208"/>
      <c r="J208"/>
      <c r="K208"/>
      <c r="L208"/>
      <c r="M208"/>
      <c r="N208"/>
      <c r="O208"/>
      <c r="P208"/>
    </row>
    <row r="209" spans="2:16" s="5" customFormat="1" ht="15" customHeight="1">
      <c r="B209"/>
      <c r="C209"/>
      <c r="D209"/>
      <c r="E209"/>
      <c r="F209"/>
      <c r="G209"/>
      <c r="H209"/>
      <c r="I209"/>
      <c r="J209"/>
      <c r="K209"/>
      <c r="L209"/>
      <c r="M209"/>
      <c r="N209"/>
      <c r="O209"/>
      <c r="P209"/>
    </row>
    <row r="210" spans="2:16" s="5" customFormat="1" ht="15" customHeight="1">
      <c r="B210"/>
      <c r="C210"/>
      <c r="D210"/>
      <c r="E210"/>
      <c r="F210"/>
      <c r="G210"/>
      <c r="H210"/>
      <c r="I210"/>
      <c r="J210"/>
      <c r="K210"/>
      <c r="L210"/>
      <c r="M210"/>
      <c r="N210"/>
      <c r="O210"/>
      <c r="P210"/>
    </row>
    <row r="211" spans="2:16" s="5" customFormat="1" ht="15" customHeight="1">
      <c r="B211"/>
      <c r="C211"/>
      <c r="D211"/>
      <c r="E211"/>
      <c r="F211"/>
      <c r="G211"/>
      <c r="H211"/>
      <c r="I211"/>
      <c r="J211"/>
      <c r="K211"/>
      <c r="L211"/>
      <c r="M211"/>
      <c r="N211"/>
      <c r="O211"/>
      <c r="P211"/>
    </row>
    <row r="212" spans="2:16" s="5" customFormat="1" ht="15" customHeight="1">
      <c r="B212"/>
      <c r="C212"/>
      <c r="D212"/>
      <c r="E212"/>
      <c r="F212"/>
      <c r="G212"/>
      <c r="H212"/>
      <c r="I212"/>
      <c r="J212"/>
      <c r="K212"/>
      <c r="L212"/>
      <c r="M212"/>
      <c r="N212"/>
      <c r="O212"/>
      <c r="P212"/>
    </row>
    <row r="213" spans="2:16" s="5" customFormat="1" ht="15" customHeight="1">
      <c r="B213"/>
      <c r="C213"/>
      <c r="D213"/>
      <c r="E213"/>
      <c r="F213"/>
      <c r="G213"/>
      <c r="H213"/>
      <c r="I213"/>
      <c r="J213"/>
      <c r="K213"/>
      <c r="L213"/>
      <c r="M213"/>
      <c r="N213"/>
      <c r="O213"/>
      <c r="P213"/>
    </row>
    <row r="214" spans="2:16" s="5" customFormat="1" ht="15" customHeight="1">
      <c r="B214"/>
      <c r="C214"/>
      <c r="D214"/>
      <c r="E214"/>
      <c r="F214"/>
      <c r="G214"/>
      <c r="H214"/>
      <c r="I214"/>
      <c r="J214"/>
      <c r="K214"/>
      <c r="L214"/>
      <c r="M214"/>
      <c r="N214"/>
      <c r="O214"/>
      <c r="P214"/>
    </row>
    <row r="215" spans="2:16" s="5" customFormat="1" ht="15" customHeight="1">
      <c r="B215"/>
      <c r="C215"/>
      <c r="D215"/>
      <c r="E215"/>
      <c r="F215"/>
      <c r="G215"/>
      <c r="H215"/>
      <c r="I215"/>
      <c r="J215"/>
      <c r="K215"/>
      <c r="L215"/>
      <c r="M215"/>
      <c r="N215"/>
      <c r="O215"/>
      <c r="P215"/>
    </row>
    <row r="216" spans="2:16" s="5" customFormat="1" ht="15" customHeight="1">
      <c r="B216"/>
      <c r="C216"/>
      <c r="D216"/>
      <c r="E216"/>
      <c r="F216"/>
      <c r="G216"/>
      <c r="H216"/>
      <c r="I216"/>
      <c r="J216"/>
      <c r="K216"/>
      <c r="L216"/>
      <c r="M216"/>
      <c r="N216"/>
      <c r="O216"/>
      <c r="P216"/>
    </row>
    <row r="217" spans="2:16" s="5" customFormat="1" ht="15" customHeight="1">
      <c r="B217"/>
      <c r="C217"/>
      <c r="D217"/>
      <c r="E217"/>
      <c r="F217"/>
      <c r="G217"/>
      <c r="H217"/>
      <c r="I217"/>
      <c r="J217"/>
      <c r="K217"/>
      <c r="L217"/>
      <c r="M217"/>
      <c r="N217"/>
      <c r="O217"/>
      <c r="P217"/>
    </row>
    <row r="218" spans="2:16" s="5" customFormat="1" ht="15" customHeight="1">
      <c r="B218"/>
      <c r="C218"/>
      <c r="D218"/>
      <c r="E218"/>
      <c r="F218"/>
      <c r="G218"/>
      <c r="H218"/>
      <c r="I218"/>
      <c r="J218"/>
      <c r="K218"/>
      <c r="L218"/>
      <c r="M218"/>
      <c r="N218"/>
      <c r="O218"/>
      <c r="P218"/>
    </row>
    <row r="219" spans="2:16" s="5" customFormat="1" ht="15" customHeight="1">
      <c r="B219"/>
      <c r="C219"/>
      <c r="D219"/>
      <c r="E219"/>
      <c r="F219"/>
      <c r="G219"/>
      <c r="H219"/>
      <c r="I219"/>
      <c r="J219"/>
      <c r="K219"/>
      <c r="L219"/>
      <c r="M219"/>
      <c r="N219"/>
      <c r="O219"/>
      <c r="P219"/>
    </row>
    <row r="220" spans="2:16" s="5" customFormat="1" ht="15" customHeight="1">
      <c r="B220"/>
      <c r="C220"/>
      <c r="D220"/>
      <c r="E220"/>
      <c r="F220"/>
      <c r="G220"/>
      <c r="H220"/>
      <c r="I220"/>
      <c r="J220"/>
      <c r="K220"/>
      <c r="L220"/>
      <c r="M220"/>
      <c r="N220"/>
      <c r="O220"/>
      <c r="P220"/>
    </row>
    <row r="221" spans="2:16" s="5" customFormat="1" ht="15" customHeight="1">
      <c r="B221"/>
      <c r="C221"/>
      <c r="D221"/>
      <c r="E221"/>
      <c r="F221"/>
      <c r="G221"/>
      <c r="H221"/>
      <c r="I221"/>
      <c r="J221"/>
      <c r="K221"/>
      <c r="L221"/>
      <c r="M221"/>
      <c r="N221"/>
      <c r="O221"/>
      <c r="P221"/>
    </row>
    <row r="222" spans="2:16" s="5" customFormat="1" ht="15" customHeight="1">
      <c r="B222"/>
      <c r="C222"/>
      <c r="D222"/>
      <c r="E222"/>
      <c r="F222"/>
      <c r="G222"/>
      <c r="H222"/>
      <c r="I222"/>
      <c r="J222"/>
      <c r="K222"/>
      <c r="L222"/>
      <c r="M222"/>
      <c r="N222"/>
      <c r="O222"/>
      <c r="P222"/>
    </row>
    <row r="223" spans="2:16" s="5" customFormat="1" ht="15" customHeight="1">
      <c r="B223"/>
      <c r="C223"/>
      <c r="D223"/>
      <c r="E223"/>
      <c r="F223"/>
      <c r="G223"/>
      <c r="H223"/>
      <c r="I223"/>
      <c r="J223"/>
      <c r="K223"/>
      <c r="L223"/>
      <c r="M223"/>
      <c r="N223"/>
      <c r="O223"/>
      <c r="P223"/>
    </row>
    <row r="224" spans="2:16" s="5" customFormat="1" ht="15" customHeight="1">
      <c r="B224"/>
      <c r="C224"/>
      <c r="D224"/>
      <c r="E224"/>
      <c r="F224"/>
      <c r="G224"/>
      <c r="H224"/>
      <c r="I224"/>
      <c r="J224"/>
      <c r="K224"/>
      <c r="L224"/>
      <c r="M224"/>
      <c r="N224"/>
      <c r="O224"/>
      <c r="P224"/>
    </row>
    <row r="225" spans="2:16" s="5" customFormat="1" ht="15" customHeight="1">
      <c r="B225"/>
      <c r="C225"/>
      <c r="D225"/>
      <c r="E225"/>
      <c r="F225"/>
      <c r="G225"/>
      <c r="H225"/>
      <c r="I225"/>
      <c r="J225"/>
      <c r="K225"/>
      <c r="L225"/>
      <c r="M225"/>
      <c r="N225"/>
      <c r="O225"/>
      <c r="P225"/>
    </row>
    <row r="226" spans="2:16" s="5" customFormat="1" ht="15" customHeight="1">
      <c r="B226"/>
      <c r="C226"/>
      <c r="D226"/>
      <c r="E226"/>
      <c r="F226"/>
      <c r="G226"/>
      <c r="H226"/>
      <c r="I226"/>
      <c r="J226"/>
      <c r="K226"/>
      <c r="L226"/>
      <c r="M226"/>
      <c r="N226"/>
      <c r="O226"/>
      <c r="P226"/>
    </row>
    <row r="227" spans="2:16" s="5" customFormat="1" ht="15" customHeight="1">
      <c r="B227"/>
      <c r="C227"/>
      <c r="D227"/>
      <c r="E227"/>
      <c r="F227"/>
      <c r="G227"/>
      <c r="H227"/>
      <c r="I227"/>
      <c r="J227"/>
      <c r="K227"/>
      <c r="L227"/>
      <c r="M227"/>
      <c r="N227"/>
      <c r="O227"/>
      <c r="P227"/>
    </row>
    <row r="228" spans="2:16" s="5" customFormat="1" ht="15" customHeight="1">
      <c r="B228"/>
      <c r="C228"/>
      <c r="D228"/>
      <c r="E228"/>
      <c r="F228"/>
      <c r="G228"/>
      <c r="H228"/>
      <c r="I228"/>
      <c r="J228"/>
      <c r="K228"/>
      <c r="L228"/>
      <c r="M228"/>
      <c r="N228"/>
      <c r="O228"/>
      <c r="P228"/>
    </row>
    <row r="229" spans="2:16" s="5" customFormat="1" ht="15" customHeight="1">
      <c r="B229"/>
      <c r="C229"/>
      <c r="D229"/>
      <c r="E229"/>
      <c r="F229"/>
      <c r="G229"/>
      <c r="H229"/>
      <c r="I229"/>
      <c r="J229"/>
      <c r="K229"/>
      <c r="L229"/>
      <c r="M229"/>
      <c r="N229"/>
      <c r="O229"/>
      <c r="P229"/>
    </row>
    <row r="230" spans="2:16" s="5" customFormat="1" ht="15" customHeight="1">
      <c r="B230"/>
      <c r="C230"/>
      <c r="D230"/>
      <c r="E230"/>
      <c r="F230"/>
      <c r="G230"/>
      <c r="H230"/>
      <c r="I230"/>
      <c r="J230"/>
      <c r="K230"/>
      <c r="L230"/>
      <c r="M230"/>
      <c r="N230"/>
      <c r="O230"/>
      <c r="P230"/>
    </row>
    <row r="231" spans="2:16" s="5" customFormat="1" ht="15" customHeight="1">
      <c r="B231"/>
      <c r="C231"/>
      <c r="D231"/>
      <c r="E231"/>
      <c r="F231"/>
      <c r="G231"/>
      <c r="H231"/>
      <c r="I231"/>
      <c r="J231"/>
      <c r="K231"/>
      <c r="L231"/>
      <c r="M231"/>
      <c r="N231"/>
      <c r="O231"/>
      <c r="P231"/>
    </row>
    <row r="232" spans="2:16" s="5" customFormat="1" ht="15" customHeight="1">
      <c r="B232"/>
      <c r="C232"/>
      <c r="D232"/>
      <c r="E232"/>
      <c r="F232"/>
      <c r="G232"/>
      <c r="H232"/>
      <c r="I232"/>
      <c r="J232"/>
      <c r="K232"/>
      <c r="L232"/>
      <c r="M232"/>
      <c r="N232"/>
      <c r="O232"/>
      <c r="P232"/>
    </row>
    <row r="233" spans="2:16" s="5" customFormat="1" ht="15" customHeight="1">
      <c r="B233"/>
      <c r="C233"/>
      <c r="D233"/>
      <c r="E233"/>
      <c r="F233"/>
      <c r="G233"/>
      <c r="H233"/>
      <c r="I233"/>
      <c r="J233"/>
      <c r="K233"/>
      <c r="L233"/>
      <c r="M233"/>
      <c r="N233"/>
      <c r="O233"/>
      <c r="P233"/>
    </row>
    <row r="234" spans="2:16" s="5" customFormat="1" ht="15" customHeight="1">
      <c r="B234"/>
      <c r="C234"/>
      <c r="D234"/>
      <c r="E234"/>
      <c r="F234"/>
      <c r="G234"/>
      <c r="H234"/>
      <c r="I234"/>
      <c r="J234"/>
      <c r="K234"/>
      <c r="L234"/>
      <c r="M234"/>
      <c r="N234"/>
      <c r="O234"/>
      <c r="P234"/>
    </row>
    <row r="235" spans="2:16" s="5" customFormat="1" ht="15" customHeight="1">
      <c r="B235"/>
      <c r="C235"/>
      <c r="D235"/>
      <c r="E235"/>
      <c r="F235"/>
      <c r="G235"/>
      <c r="H235"/>
      <c r="I235"/>
      <c r="J235"/>
      <c r="K235"/>
      <c r="L235"/>
      <c r="M235"/>
      <c r="N235"/>
      <c r="O235"/>
      <c r="P235"/>
    </row>
    <row r="236" spans="2:16" s="5" customFormat="1" ht="15" customHeight="1">
      <c r="B236"/>
      <c r="C236"/>
      <c r="D236"/>
      <c r="E236"/>
      <c r="F236"/>
      <c r="G236"/>
      <c r="H236"/>
      <c r="I236"/>
      <c r="J236"/>
      <c r="K236"/>
      <c r="L236"/>
      <c r="M236"/>
      <c r="N236"/>
      <c r="O236"/>
      <c r="P236"/>
    </row>
    <row r="237" spans="2:16" s="5" customFormat="1" ht="15" customHeight="1">
      <c r="B237"/>
      <c r="C237"/>
      <c r="D237"/>
      <c r="E237"/>
      <c r="F237"/>
      <c r="G237"/>
      <c r="H237"/>
      <c r="I237"/>
      <c r="J237"/>
      <c r="K237"/>
      <c r="L237"/>
      <c r="M237"/>
      <c r="N237"/>
      <c r="O237"/>
      <c r="P237"/>
    </row>
    <row r="238" spans="2:16" s="5" customFormat="1" ht="15" customHeight="1">
      <c r="B238"/>
      <c r="C238"/>
      <c r="D238"/>
      <c r="E238"/>
      <c r="F238"/>
      <c r="G238"/>
      <c r="H238"/>
      <c r="I238"/>
      <c r="J238"/>
      <c r="K238"/>
      <c r="L238"/>
      <c r="M238"/>
      <c r="N238"/>
      <c r="O238"/>
      <c r="P238"/>
    </row>
    <row r="239" spans="2:16" s="5" customFormat="1" ht="15" customHeight="1">
      <c r="B239"/>
      <c r="C239"/>
      <c r="D239"/>
      <c r="E239"/>
      <c r="F239"/>
      <c r="G239"/>
      <c r="H239"/>
      <c r="I239"/>
      <c r="J239"/>
      <c r="K239"/>
      <c r="L239"/>
      <c r="M239"/>
      <c r="N239"/>
      <c r="O239"/>
      <c r="P239"/>
    </row>
    <row r="240" spans="2:16" s="5" customFormat="1" ht="15" customHeight="1">
      <c r="B240"/>
      <c r="C240"/>
      <c r="D240"/>
      <c r="E240"/>
      <c r="F240"/>
      <c r="G240"/>
      <c r="H240"/>
      <c r="I240"/>
      <c r="J240"/>
      <c r="K240"/>
      <c r="L240"/>
      <c r="M240"/>
      <c r="N240"/>
      <c r="O240"/>
      <c r="P240"/>
    </row>
    <row r="241" spans="2:16" s="5" customFormat="1" ht="15" customHeight="1">
      <c r="B241"/>
      <c r="C241"/>
      <c r="D241"/>
      <c r="E241"/>
      <c r="F241"/>
      <c r="G241"/>
      <c r="H241"/>
      <c r="I241"/>
      <c r="J241"/>
      <c r="K241"/>
      <c r="L241"/>
      <c r="M241"/>
      <c r="N241"/>
      <c r="O241"/>
      <c r="P241"/>
    </row>
    <row r="242" spans="2:16" s="5" customFormat="1" ht="15" customHeight="1">
      <c r="B242"/>
      <c r="C242"/>
      <c r="D242"/>
      <c r="E242"/>
      <c r="F242"/>
      <c r="G242"/>
      <c r="H242"/>
      <c r="I242"/>
      <c r="J242"/>
      <c r="K242"/>
      <c r="L242"/>
      <c r="M242"/>
      <c r="N242"/>
      <c r="O242"/>
      <c r="P242"/>
    </row>
    <row r="243" spans="2:16" s="5" customFormat="1" ht="15" customHeight="1">
      <c r="B243"/>
      <c r="C243"/>
      <c r="D243"/>
      <c r="E243"/>
      <c r="F243"/>
      <c r="G243"/>
      <c r="H243"/>
      <c r="I243"/>
      <c r="J243"/>
      <c r="K243"/>
      <c r="L243"/>
      <c r="M243"/>
      <c r="N243"/>
      <c r="O243"/>
      <c r="P243"/>
    </row>
    <row r="244" spans="2:16" s="5" customFormat="1" ht="15" customHeight="1">
      <c r="B244"/>
      <c r="C244"/>
      <c r="D244"/>
      <c r="E244"/>
      <c r="F244"/>
      <c r="G244"/>
      <c r="H244"/>
      <c r="I244"/>
      <c r="J244"/>
      <c r="K244"/>
      <c r="L244"/>
      <c r="M244"/>
      <c r="N244"/>
      <c r="O244"/>
      <c r="P244"/>
    </row>
    <row r="245" spans="2:16" s="5" customFormat="1" ht="15" customHeight="1">
      <c r="B245"/>
      <c r="C245"/>
      <c r="D245"/>
      <c r="E245"/>
      <c r="F245"/>
      <c r="G245"/>
      <c r="H245"/>
      <c r="I245"/>
      <c r="J245"/>
      <c r="K245"/>
      <c r="L245"/>
      <c r="M245"/>
      <c r="N245"/>
      <c r="O245"/>
      <c r="P245"/>
    </row>
    <row r="246" spans="2:16" s="5" customFormat="1" ht="15" customHeight="1">
      <c r="B246"/>
      <c r="C246"/>
      <c r="D246"/>
      <c r="E246"/>
      <c r="F246"/>
      <c r="G246"/>
      <c r="H246"/>
      <c r="I246"/>
      <c r="J246"/>
      <c r="K246"/>
      <c r="L246"/>
      <c r="M246"/>
      <c r="N246"/>
      <c r="O246"/>
      <c r="P246"/>
    </row>
    <row r="247" spans="2:16" s="5" customFormat="1" ht="15" customHeight="1">
      <c r="B247"/>
      <c r="C247"/>
      <c r="D247"/>
      <c r="E247"/>
      <c r="F247"/>
      <c r="G247"/>
      <c r="H247"/>
      <c r="I247"/>
      <c r="J247"/>
      <c r="K247"/>
      <c r="L247"/>
      <c r="M247"/>
      <c r="N247"/>
      <c r="O247"/>
      <c r="P247"/>
    </row>
    <row r="248" spans="2:16" s="5" customFormat="1" ht="15" customHeight="1">
      <c r="B248"/>
      <c r="C248"/>
      <c r="D248"/>
      <c r="E248"/>
      <c r="F248"/>
      <c r="G248"/>
      <c r="H248"/>
      <c r="I248"/>
      <c r="J248"/>
      <c r="K248"/>
      <c r="L248"/>
      <c r="M248"/>
      <c r="N248"/>
      <c r="O248"/>
      <c r="P248"/>
    </row>
    <row r="249" spans="2:16" s="5" customFormat="1" ht="15" customHeight="1">
      <c r="B249"/>
      <c r="C249"/>
      <c r="D249"/>
      <c r="E249"/>
      <c r="F249"/>
      <c r="G249"/>
      <c r="H249"/>
      <c r="I249"/>
      <c r="J249"/>
      <c r="K249"/>
      <c r="L249"/>
      <c r="M249"/>
      <c r="N249"/>
      <c r="O249"/>
      <c r="P249"/>
    </row>
    <row r="250" spans="2:16" s="5" customFormat="1" ht="15" customHeight="1">
      <c r="B250"/>
      <c r="C250"/>
      <c r="D250"/>
      <c r="E250"/>
      <c r="F250"/>
      <c r="G250"/>
      <c r="H250"/>
      <c r="I250"/>
      <c r="J250"/>
      <c r="K250"/>
      <c r="L250"/>
      <c r="M250"/>
      <c r="N250"/>
      <c r="O250"/>
      <c r="P250"/>
    </row>
    <row r="251" spans="2:16" s="5" customFormat="1" ht="15" customHeight="1">
      <c r="B251"/>
      <c r="C251"/>
      <c r="D251"/>
      <c r="E251"/>
      <c r="F251"/>
      <c r="G251"/>
      <c r="H251"/>
      <c r="I251"/>
      <c r="J251"/>
      <c r="K251"/>
      <c r="L251"/>
      <c r="M251"/>
      <c r="N251"/>
      <c r="O251"/>
      <c r="P251"/>
    </row>
    <row r="252" spans="2:16" s="5" customFormat="1" ht="15" customHeight="1">
      <c r="B252"/>
      <c r="C252"/>
      <c r="D252"/>
      <c r="E252"/>
      <c r="F252"/>
      <c r="G252"/>
      <c r="H252"/>
      <c r="I252"/>
      <c r="J252"/>
      <c r="K252"/>
      <c r="L252"/>
      <c r="M252"/>
      <c r="N252"/>
      <c r="O252"/>
      <c r="P252"/>
    </row>
    <row r="253" spans="2:16" s="5" customFormat="1" ht="15" customHeight="1">
      <c r="B253"/>
      <c r="C253"/>
      <c r="D253"/>
      <c r="E253"/>
      <c r="F253"/>
      <c r="G253"/>
      <c r="H253"/>
      <c r="I253"/>
      <c r="J253"/>
      <c r="K253"/>
      <c r="L253"/>
      <c r="M253"/>
      <c r="N253"/>
      <c r="O253"/>
      <c r="P253"/>
    </row>
    <row r="254" spans="2:16" s="5" customFormat="1" ht="15" customHeight="1">
      <c r="B254"/>
      <c r="C254"/>
      <c r="D254"/>
      <c r="E254"/>
      <c r="F254"/>
      <c r="G254"/>
      <c r="H254"/>
      <c r="I254"/>
      <c r="J254"/>
      <c r="K254"/>
      <c r="L254"/>
      <c r="M254"/>
      <c r="N254"/>
      <c r="O254"/>
      <c r="P254"/>
    </row>
    <row r="255" spans="2:16" s="5" customFormat="1" ht="15" customHeight="1">
      <c r="B255"/>
      <c r="C255"/>
      <c r="D255"/>
      <c r="E255"/>
      <c r="F255"/>
      <c r="G255"/>
      <c r="H255"/>
      <c r="I255"/>
      <c r="J255"/>
      <c r="K255"/>
      <c r="L255"/>
      <c r="M255"/>
      <c r="N255"/>
      <c r="O255"/>
      <c r="P255"/>
    </row>
    <row r="256" spans="2:16" s="5" customFormat="1" ht="15" customHeight="1">
      <c r="B256"/>
      <c r="C256"/>
      <c r="D256"/>
      <c r="E256"/>
      <c r="F256"/>
      <c r="G256"/>
      <c r="H256"/>
      <c r="I256"/>
      <c r="J256"/>
      <c r="K256"/>
      <c r="L256"/>
      <c r="M256"/>
      <c r="N256"/>
      <c r="O256"/>
      <c r="P256"/>
    </row>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spans="1:16" s="6" customFormat="1" ht="15" customHeight="1">
      <c r="A332"/>
      <c r="B332"/>
      <c r="C332"/>
      <c r="D332"/>
      <c r="E332"/>
      <c r="F332"/>
      <c r="G332"/>
      <c r="H332"/>
      <c r="I332"/>
      <c r="J332"/>
      <c r="K332"/>
      <c r="L332"/>
      <c r="M332"/>
      <c r="N332"/>
      <c r="O332"/>
      <c r="P332"/>
    </row>
    <row r="333" spans="1:16" s="6" customFormat="1" ht="15" customHeight="1">
      <c r="A333"/>
      <c r="B333"/>
      <c r="C333"/>
      <c r="D333"/>
      <c r="E333"/>
      <c r="F333"/>
      <c r="G333"/>
      <c r="H333"/>
      <c r="I333"/>
      <c r="J333"/>
      <c r="K333"/>
      <c r="L333"/>
      <c r="M333"/>
      <c r="N333"/>
      <c r="O333"/>
      <c r="P333"/>
    </row>
    <row r="334" spans="1:16" s="6" customFormat="1" ht="15" customHeight="1">
      <c r="A334"/>
      <c r="B334"/>
      <c r="C334"/>
      <c r="D334"/>
      <c r="E334"/>
      <c r="F334"/>
      <c r="G334"/>
      <c r="H334"/>
      <c r="I334"/>
      <c r="J334"/>
      <c r="K334"/>
      <c r="L334"/>
      <c r="M334"/>
      <c r="N334"/>
      <c r="O334"/>
      <c r="P334"/>
    </row>
    <row r="335" spans="1:16" s="6" customFormat="1" ht="15" customHeight="1">
      <c r="A335"/>
      <c r="B335"/>
      <c r="C335"/>
      <c r="D335"/>
      <c r="E335"/>
      <c r="F335"/>
      <c r="G335"/>
      <c r="H335"/>
      <c r="I335"/>
      <c r="J335"/>
      <c r="K335"/>
      <c r="L335"/>
      <c r="M335"/>
      <c r="N335"/>
      <c r="O335"/>
      <c r="P335"/>
    </row>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sheetData>
  <sheetProtection/>
  <mergeCells count="1">
    <mergeCell ref="D5:E5"/>
  </mergeCells>
  <printOptions/>
  <pageMargins left="0.7086614173228347" right="0.7086614173228347" top="0.7480314960629921" bottom="0.7480314960629921" header="0.31496062992125984" footer="0.31496062992125984"/>
  <pageSetup horizontalDpi="600" verticalDpi="600" orientation="portrait" paperSize="9" scale="60" r:id="rId1"/>
  <headerFooter>
    <oddFooter>&amp;CPage &amp;P of &amp;N</oddFooter>
  </headerFooter>
  <rowBreaks count="1" manualBreakCount="1">
    <brk id="477" max="4" man="1"/>
  </rowBreaks>
</worksheet>
</file>

<file path=xl/worksheets/sheet7.xml><?xml version="1.0" encoding="utf-8"?>
<worksheet xmlns="http://schemas.openxmlformats.org/spreadsheetml/2006/main" xmlns:r="http://schemas.openxmlformats.org/officeDocument/2006/relationships">
  <dimension ref="A1:P335"/>
  <sheetViews>
    <sheetView zoomScalePageLayoutView="0" workbookViewId="0" topLeftCell="C4">
      <pane ySplit="47" topLeftCell="A51" activePane="bottomLeft" state="frozen"/>
      <selection pane="topLeft" activeCell="C51" sqref="C51:C537"/>
      <selection pane="bottomLeft" activeCell="C51" sqref="C51:C537"/>
    </sheetView>
  </sheetViews>
  <sheetFormatPr defaultColWidth="9.140625" defaultRowHeight="15" outlineLevelRow="1" outlineLevelCol="2"/>
  <cols>
    <col min="1" max="1" width="9.140625" style="0" hidden="1" customWidth="1" outlineLevel="1"/>
    <col min="2" max="2" width="24.8515625" style="0" hidden="1" customWidth="1" outlineLevel="1"/>
    <col min="3" max="3" width="57.8515625" style="0" customWidth="1" collapsed="1"/>
    <col min="4" max="5" width="18.7109375" style="0" customWidth="1"/>
    <col min="6" max="6" width="11.28125" style="0" customWidth="1" outlineLevel="1"/>
    <col min="7" max="7" width="10.00390625" style="0" hidden="1" customWidth="1" outlineLevel="2"/>
    <col min="8" max="8" width="10.28125" style="0" hidden="1" customWidth="1" outlineLevel="2"/>
    <col min="9" max="9" width="9.8515625" style="0" hidden="1" customWidth="1" outlineLevel="2"/>
    <col min="10" max="10" width="10.57421875" style="0" hidden="1" customWidth="1" outlineLevel="2"/>
    <col min="11" max="11" width="12.00390625" style="0" hidden="1" customWidth="1" outlineLevel="2"/>
    <col min="12" max="12" width="34.7109375" style="0" customWidth="1" outlineLevel="1" collapsed="1"/>
    <col min="13" max="14" width="44.28125" style="0" customWidth="1" outlineLevel="1"/>
    <col min="15" max="15" width="55.7109375" style="0" customWidth="1" outlineLevel="1"/>
    <col min="16" max="16" width="52.57421875" style="0" customWidth="1" outlineLevel="1"/>
  </cols>
  <sheetData>
    <row r="1" spans="2:4" ht="15" hidden="1" outlineLevel="1">
      <c r="B1" t="s">
        <v>4</v>
      </c>
      <c r="C1" t="s">
        <v>10</v>
      </c>
      <c r="D1" t="s">
        <v>9</v>
      </c>
    </row>
    <row r="2" spans="3:4" ht="15" hidden="1" outlineLevel="1">
      <c r="C2" t="s">
        <v>11</v>
      </c>
      <c r="D2" t="s">
        <v>0</v>
      </c>
    </row>
    <row r="3" spans="3:4" ht="15" hidden="1" outlineLevel="1">
      <c r="C3" t="s">
        <v>2</v>
      </c>
      <c r="D3" t="s">
        <v>7</v>
      </c>
    </row>
    <row r="4" ht="15" collapsed="1"/>
    <row r="5" spans="2:5" ht="15.75">
      <c r="B5" t="s">
        <v>1736</v>
      </c>
      <c r="C5" s="1" t="s">
        <v>13</v>
      </c>
      <c r="D5" s="66" t="str">
        <f>_XLL.CALUMO.FUNCTIONS.CMEMBER($D$1,$D$2,$D$3,$B$5,"MEMBER_CAPTION","Slicer","_empty","AutoCalc","DropDown",,,,"2")</f>
        <v>WJ Weeden Trust</v>
      </c>
      <c r="E5" s="66"/>
    </row>
    <row r="6" spans="2:4" ht="15.75" hidden="1" outlineLevel="1">
      <c r="B6" t="s">
        <v>5</v>
      </c>
      <c r="C6" s="1" t="s">
        <v>12</v>
      </c>
      <c r="D6" s="2" t="str">
        <f>_XLL.CALUMO.FUNCTIONS.CMEMBER($D$1,$D$2,$D$3,$B$6,"MEMBER_CAPTION","Slicer","_empty","AutoCalc","DropDown")</f>
        <v>YTD Balance</v>
      </c>
    </row>
    <row r="7" spans="2:4" ht="15.75" collapsed="1">
      <c r="B7" t="s">
        <v>744</v>
      </c>
      <c r="C7" s="1" t="s">
        <v>1</v>
      </c>
      <c r="D7" s="2" t="str">
        <f>_XLL.CALUMO.FUNCTIONS.CMEMBER($D$1,$D$2,$D$3,$B$7,"MEMBER_CAPTION","Slicer","_empty","AutoCalc","DropDown",,,,"1")</f>
        <v>2013</v>
      </c>
    </row>
    <row r="8" spans="3:4" ht="15.75">
      <c r="C8" s="1"/>
      <c r="D8" s="1"/>
    </row>
    <row r="9" ht="15" hidden="1" outlineLevel="1">
      <c r="D9" t="str">
        <f>"WITH "</f>
        <v>WITH </v>
      </c>
    </row>
    <row r="10" ht="15" hidden="1" outlineLevel="1">
      <c r="D10" t="s">
        <v>33</v>
      </c>
    </row>
    <row r="11" ht="15" hidden="1" outlineLevel="1">
      <c r="D11" t="s">
        <v>14</v>
      </c>
    </row>
    <row r="12" ht="15" hidden="1" outlineLevel="1">
      <c r="D12" t="s">
        <v>15</v>
      </c>
    </row>
    <row r="13" ht="15" hidden="1" outlineLevel="1">
      <c r="D13" t="s">
        <v>16</v>
      </c>
    </row>
    <row r="14" ht="15" hidden="1" outlineLevel="1">
      <c r="D14" t="s">
        <v>17</v>
      </c>
    </row>
    <row r="15" ht="15" hidden="1" outlineLevel="1">
      <c r="D15" t="s">
        <v>35</v>
      </c>
    </row>
    <row r="16" ht="15" hidden="1" outlineLevel="1">
      <c r="D16" t="s">
        <v>18</v>
      </c>
    </row>
    <row r="17" ht="15" hidden="1" outlineLevel="1">
      <c r="D17" t="str">
        <f>"{"&amp;$B$7&amp;","&amp;$B$7&amp;".PrevMember"</f>
        <v>{[Time].[Year].&amp;[2013],[Time].[Year].&amp;[2013].PrevMember</v>
      </c>
    </row>
    <row r="18" ht="15" hidden="1" outlineLevel="1">
      <c r="D18" t="s">
        <v>36</v>
      </c>
    </row>
    <row r="19" ht="15" hidden="1" outlineLevel="1">
      <c r="D19" t="s">
        <v>19</v>
      </c>
    </row>
    <row r="20" ht="15" hidden="1" outlineLevel="1">
      <c r="D20" t="s">
        <v>20</v>
      </c>
    </row>
    <row r="21" ht="15" hidden="1" outlineLevel="1">
      <c r="D21" t="s">
        <v>21</v>
      </c>
    </row>
    <row r="22" ht="15" hidden="1" outlineLevel="1">
      <c r="D22" t="s">
        <v>22</v>
      </c>
    </row>
    <row r="23" ht="15" hidden="1" outlineLevel="1">
      <c r="D23" t="s">
        <v>23</v>
      </c>
    </row>
    <row r="24" ht="15" hidden="1" outlineLevel="1">
      <c r="D24" t="s">
        <v>24</v>
      </c>
    </row>
    <row r="25" ht="15" hidden="1" outlineLevel="1">
      <c r="D25" t="s">
        <v>25</v>
      </c>
    </row>
    <row r="26" ht="15" hidden="1" outlineLevel="1">
      <c r="D26" t="s">
        <v>26</v>
      </c>
    </row>
    <row r="27" ht="15" hidden="1" outlineLevel="1">
      <c r="D27" t="s">
        <v>27</v>
      </c>
    </row>
    <row r="28" ht="15" hidden="1" outlineLevel="1">
      <c r="D28" t="str">
        <f>",([Measures].[Native Amount],{"&amp;$B$7&amp;","&amp;$B$7&amp;".PrevMember}"</f>
        <v>,([Measures].[Native Amount],{[Time].[Year].&amp;[2013],[Time].[Year].&amp;[2013].PrevMember}</v>
      </c>
    </row>
    <row r="29" ht="15" hidden="1" outlineLevel="1">
      <c r="D29" t="s">
        <v>28</v>
      </c>
    </row>
    <row r="30" ht="15" hidden="1" outlineLevel="1">
      <c r="D30" t="s">
        <v>29</v>
      </c>
    </row>
    <row r="31" ht="15" hidden="1" outlineLevel="1">
      <c r="D31" t="s">
        <v>30</v>
      </c>
    </row>
    <row r="32" ht="15" hidden="1" outlineLevel="1">
      <c r="D32" t="s">
        <v>34</v>
      </c>
    </row>
    <row r="33" ht="15" hidden="1" outlineLevel="1">
      <c r="D33" t="str">
        <f>"("&amp;$B$5&amp;", "</f>
        <v>([Entity].[Hie Reporting Entity].[Entity].&amp;[4], </v>
      </c>
    </row>
    <row r="34" ht="15" hidden="1" outlineLevel="1">
      <c r="D34" t="s">
        <v>31</v>
      </c>
    </row>
    <row r="35" ht="15" hidden="1" outlineLevel="1">
      <c r="D35" t="s">
        <v>32</v>
      </c>
    </row>
    <row r="36" ht="15" hidden="1" outlineLevel="1"/>
    <row r="37" ht="15" hidden="1" outlineLevel="1">
      <c r="D37" t="str">
        <f>$D$9&amp;$D$10&amp;$D$11&amp;$D$12&amp;$D$13&amp;$D$14&amp;$D$15&amp;$D$16&amp;$D$17&amp;$D$18&amp;$D$19&amp;$D$20&amp;$D$21&amp;$D$22&amp;$D$23&amp;$D$24</f>
        <v>WITH MEMBER [Time].[Year].[ER5 Code] as [Account].[Fin Reporting].currentmember.properties("External Report Level5") MEMBER [Time].[Year].[ER4 Code] as Ancestor([Account].[Fin Reporting].currentmember,[Account].[Fin Reporting].[External Report Level5]).properties("External Report Level4") MEMBER [Time].[Year].[ER3 Code] as Ancestor([Account].[Fin Reporting].currentmember,[Account].[Fin Reporting].[External Report Level4]).properties("External Report Level3") MEMBER [Time].[Year].[ER2 Code] as Ancestor([Account].[Fin Reporting].currentmember,[Account].[Fin Reporting].[External Report Level3]).properties("External Report Level2") MEMBER [Time].[Year].[ER1 Code] as Ancestor([Account].[Fin Reporting].currentmember,[Account].[Fin Reporting].[External Report Level2]).properties("External Report Level1") MEMBER [Time].[Year].[Status] as [Account].[Fin Reporting].currentmember.properties("Status") SELECT {[Time].[Year].&amp;[2013],[Time].[Year].&amp;[2013].PrevMember,[Time].[Year].[Status],[Time].[Year].[ER1 Code],[Time].[Year].[ER2 Code],[Time].[Year].[ER3 Code],[Time].[Year].[ER4 Code],[Time].[Year].[ER5 Code]} ON 0,</v>
      </c>
    </row>
    <row r="38" ht="15" hidden="1" outlineLevel="1">
      <c r="D38" t="str">
        <f>$D$25&amp;$D$26&amp;$D$27&amp;$D$28&amp;$D$29&amp;$D$30&amp;$D$31&amp;$D$32&amp;$D$33&amp;$D$34</f>
        <v>{nonempty(Descendants([Account].[Fin Reporting],[Account].[Fin Reporting].[Acct],self),([Measures].[Native Amount],{[Time].[Year].&amp;[2013],[Time].[Year].&amp;[2013].PrevMember}))}ON 1 FROM [Finance One] WHERE ([Entity].[Hie Reporting Entity].[Entity].&amp;[4], [Measures].[Native Amount],</v>
      </c>
    </row>
    <row r="39" ht="15" hidden="1" outlineLevel="1">
      <c r="D39" t="str">
        <f>$D$35</f>
        <v>[Time Calculations].[Time Calculations].&amp;[2])</v>
      </c>
    </row>
    <row r="40" ht="15" hidden="1" outlineLevel="1"/>
    <row r="41" spans="3:4" ht="15" hidden="1" outlineLevel="1">
      <c r="C41" t="s">
        <v>6</v>
      </c>
      <c r="D41" t="str">
        <f>$D$37&amp;$D$38&amp;$D$39</f>
        <v>WITH MEMBER [Time].[Year].[ER5 Code] as [Account].[Fin Reporting].currentmember.properties("External Report Level5") MEMBER [Time].[Year].[ER4 Code] as Ancestor([Account].[Fin Reporting].currentmember,[Account].[Fin Reporting].[External Report Level5]).properties("External Report Level4") MEMBER [Time].[Year].[ER3 Code] as Ancestor([Account].[Fin Reporting].currentmember,[Account].[Fin Reporting].[External Report Level4]).properties("External Report Level3") MEMBER [Time].[Year].[ER2 Code] as Ancestor([Account].[Fin Reporting].currentmember,[Account].[Fin Reporting].[External Report Level3]).properties("External Report Level2") MEMBER [Time].[Year].[ER1 Code] as Ancestor([Account].[Fin Reporting].currentmember,[Account].[Fin Reporting].[External Report Level2]).properties("External Report Level1") MEMBER [Time].[Year].[Status] as [Account].[Fin Reporting].currentmember.properties("Status") SELECT {[Time].[Year].&amp;[2013],[Time].[Year].&amp;[2013].PrevMember,[Time].[Year].[Status],[Time].[Year].[ER1 Code],[Time].[Year].[ER2 Code],[Time].[Year].[ER3 Code],[Time].[Year].[ER4 Code],[Time].[Year].[ER5 Code]} ON 0,{nonempty(Descendants([Account].[Fin Reporting],[Account].[Fin Reporting].[Acct],self),([Measures].[Native Amount],{[Time].[Year].&amp;[2013],[Time].[Year].&amp;[2013].PrevMember}))}ON 1 FROM [Finance One] WHERE ([Entity].[Hie Reporting Entity].[Entity].&amp;[4], [Measures].[Native Amount],[Time Calculations].[Time Calculations].&amp;[2])</v>
      </c>
    </row>
    <row r="42" ht="15" collapsed="1"/>
    <row r="43" ht="15" hidden="1" outlineLevel="1">
      <c r="C43" t="s">
        <v>3</v>
      </c>
    </row>
    <row r="44" spans="3:4" ht="15" hidden="1" outlineLevel="1">
      <c r="C44" t="s">
        <v>8</v>
      </c>
      <c r="D44" t="str">
        <f>$D$41&amp;" "&amp;$D$43&amp;" CELL PROPERTIES VALUE,FORMATTED_VALUE,FORMAT_STRING,UPDATEABLE"</f>
        <v>WITH MEMBER [Time].[Year].[ER5 Code] as [Account].[Fin Reporting].currentmember.properties("External Report Level5") MEMBER [Time].[Year].[ER4 Code] as Ancestor([Account].[Fin Reporting].currentmember,[Account].[Fin Reporting].[External Report Level5]).properties("External Report Level4") MEMBER [Time].[Year].[ER3 Code] as Ancestor([Account].[Fin Reporting].currentmember,[Account].[Fin Reporting].[External Report Level4]).properties("External Report Level3") MEMBER [Time].[Year].[ER2 Code] as Ancestor([Account].[Fin Reporting].currentmember,[Account].[Fin Reporting].[External Report Level3]).properties("External Report Level2") MEMBER [Time].[Year].[ER1 Code] as Ancestor([Account].[Fin Reporting].currentmember,[Account].[Fin Reporting].[External Report Level2]).properties("External Report Level1") MEMBER [Time].[Year].[Status] as [Account].[Fin Reporting].currentmember.properties("Status") SELECT {[Time].[Year].&amp;[2013],[Time].[Year].&amp;[2013].PrevMember,[Time].[Year].[Status],[Time].[Year].[ER1 Code],[Time].[Year].[ER2 Code],[Time].[Year].[ER3 Code],[Time].[Year].[ER4 Code],[Time].[Year].[ER5 Code]} ON 0,{nonempty(Descendants([Account].[Fin Reporting],[Account].[Fin Reporting].[Acct],self),([Measures].[Native Amount],{[Time].[Year].&amp;[2013],[Time].[Year].&amp;[2013].PrevMember}))}ON 1 FROM [Finance One] WHERE ([Entity].[Hie Reporting Entity].[Entity].&amp;[4], [Measures].[Native Amount],[Time Calculations].[Time Calculations].&amp;[2])  CELL PROPERTIES VALUE,FORMATTED_VALUE,FORMAT_STRING,UPDATEABLE</v>
      </c>
    </row>
    <row r="45" ht="15" hidden="1" outlineLevel="1"/>
    <row r="46" spans="2:16" ht="15" hidden="1" outlineLevel="1">
      <c r="B46" t="s">
        <v>229</v>
      </c>
      <c r="C46" s="3"/>
      <c r="D46" s="3"/>
      <c r="E46" s="3"/>
      <c r="F46" s="3"/>
      <c r="G46" s="3"/>
      <c r="H46" s="3"/>
      <c r="I46" s="3"/>
      <c r="J46" s="3"/>
      <c r="K46" s="3"/>
      <c r="L46" s="3"/>
      <c r="M46" s="3"/>
      <c r="N46" s="3"/>
      <c r="O46" s="3"/>
      <c r="P46" s="3"/>
    </row>
    <row r="47" spans="2:5" ht="15" hidden="1" outlineLevel="1">
      <c r="B47" t="s">
        <v>230</v>
      </c>
      <c r="D47" s="4"/>
      <c r="E47" s="4"/>
    </row>
    <row r="48" ht="15" hidden="1" outlineLevel="1">
      <c r="C48" t="str">
        <f>_XLL.CALUMO.FUNCTIONS.CREFLEX($D$1,$D$2,$D$44,$C$50:$K$69,B46:P47,1,0,5,0,-1,-1,0)</f>
        <v>ReflexReportCell</v>
      </c>
    </row>
    <row r="49" spans="3:11" ht="15" hidden="1" outlineLevel="1">
      <c r="C49">
        <v>0</v>
      </c>
      <c r="D49">
        <v>1</v>
      </c>
      <c r="E49">
        <v>2</v>
      </c>
      <c r="F49">
        <v>3</v>
      </c>
      <c r="G49">
        <v>4</v>
      </c>
      <c r="H49">
        <v>5</v>
      </c>
      <c r="I49">
        <v>6</v>
      </c>
      <c r="J49">
        <v>7</v>
      </c>
      <c r="K49">
        <v>8</v>
      </c>
    </row>
    <row r="50" spans="2:16" ht="15" customHeight="1" collapsed="1">
      <c r="B50" t="str">
        <f>IF(ISBLANK(C50),"Header","Detail")</f>
        <v>Header</v>
      </c>
      <c r="C50" s="3"/>
      <c r="D50" s="3">
        <v>2013</v>
      </c>
      <c r="E50" s="3">
        <v>2012</v>
      </c>
      <c r="F50" s="3" t="s">
        <v>37</v>
      </c>
      <c r="G50" s="3" t="s">
        <v>38</v>
      </c>
      <c r="H50" s="3" t="s">
        <v>39</v>
      </c>
      <c r="I50" s="3" t="s">
        <v>40</v>
      </c>
      <c r="J50" s="3" t="s">
        <v>41</v>
      </c>
      <c r="K50" s="3" t="s">
        <v>42</v>
      </c>
      <c r="L50" s="3" t="str">
        <f>IF(G50=0,M50,G50)</f>
        <v>ER1 Code</v>
      </c>
      <c r="M50" s="3" t="str">
        <f>IF(H50=0,N50,H50)</f>
        <v>ER2 Code</v>
      </c>
      <c r="N50" s="3" t="str">
        <f>IF(I50=0,O50,I50)</f>
        <v>ER3 Code</v>
      </c>
      <c r="O50" s="3" t="str">
        <f>IF(J50=0,P50,J50)</f>
        <v>ER4 Code</v>
      </c>
      <c r="P50" s="3" t="str">
        <f>+K50</f>
        <v>ER5 Code</v>
      </c>
    </row>
    <row r="51" spans="2:16" ht="15" customHeight="1">
      <c r="B51" t="str">
        <f aca="true" t="shared" si="0" ref="B51:B69">IF(ISBLANK(C51),"Header","Detail")</f>
        <v>Detail</v>
      </c>
      <c r="C51" t="s">
        <v>310</v>
      </c>
      <c r="D51" s="4">
        <v>48058.08</v>
      </c>
      <c r="E51" s="4">
        <v>7074.98</v>
      </c>
      <c r="F51" t="s">
        <v>44</v>
      </c>
      <c r="G51" t="s">
        <v>45</v>
      </c>
      <c r="H51" t="s">
        <v>46</v>
      </c>
      <c r="I51">
        <v>0</v>
      </c>
      <c r="J51" t="s">
        <v>47</v>
      </c>
      <c r="K51" t="s">
        <v>48</v>
      </c>
      <c r="L51" t="str">
        <f aca="true" t="shared" si="1" ref="L51:L69">IF(G51=0,M51,G51)</f>
        <v>Assets</v>
      </c>
      <c r="M51" t="str">
        <f aca="true" t="shared" si="2" ref="M51:M69">IF(H51=0,N51,H51)</f>
        <v>Current Assets</v>
      </c>
      <c r="N51" t="str">
        <f aca="true" t="shared" si="3" ref="N51:N69">IF(I51=0,O51,I51)</f>
        <v>Cash at bank and cash equivalents</v>
      </c>
      <c r="O51" t="str">
        <f aca="true" t="shared" si="4" ref="O51:O69">IF(J51=0,P51,J51)</f>
        <v>Cash at bank and cash equivalents</v>
      </c>
      <c r="P51" t="str">
        <f aca="true" t="shared" si="5" ref="P51:P69">+K51</f>
        <v>Cash at bank and on hand</v>
      </c>
    </row>
    <row r="52" spans="2:16" ht="15" customHeight="1">
      <c r="B52" t="str">
        <f t="shared" si="0"/>
        <v>Detail</v>
      </c>
      <c r="C52" t="s">
        <v>233</v>
      </c>
      <c r="D52" s="4">
        <v>3325855.16</v>
      </c>
      <c r="E52" s="4">
        <v>3493930.81</v>
      </c>
      <c r="F52" t="s">
        <v>44</v>
      </c>
      <c r="G52" t="s">
        <v>45</v>
      </c>
      <c r="H52" t="s">
        <v>46</v>
      </c>
      <c r="I52">
        <v>0</v>
      </c>
      <c r="J52" t="s">
        <v>47</v>
      </c>
      <c r="K52" t="s">
        <v>48</v>
      </c>
      <c r="L52" t="str">
        <f t="shared" si="1"/>
        <v>Assets</v>
      </c>
      <c r="M52" t="str">
        <f t="shared" si="2"/>
        <v>Current Assets</v>
      </c>
      <c r="N52" t="str">
        <f t="shared" si="3"/>
        <v>Cash at bank and cash equivalents</v>
      </c>
      <c r="O52" t="str">
        <f t="shared" si="4"/>
        <v>Cash at bank and cash equivalents</v>
      </c>
      <c r="P52" t="str">
        <f t="shared" si="5"/>
        <v>Cash at bank and on hand</v>
      </c>
    </row>
    <row r="53" spans="2:16" ht="15" customHeight="1">
      <c r="B53" t="str">
        <f t="shared" si="0"/>
        <v>Detail</v>
      </c>
      <c r="C53" t="s">
        <v>1737</v>
      </c>
      <c r="D53" s="4">
        <v>9683.16</v>
      </c>
      <c r="E53" s="4">
        <v>6470.76</v>
      </c>
      <c r="F53" t="s">
        <v>44</v>
      </c>
      <c r="G53" t="s">
        <v>45</v>
      </c>
      <c r="H53" t="s">
        <v>46</v>
      </c>
      <c r="I53">
        <v>0</v>
      </c>
      <c r="J53" t="s">
        <v>47</v>
      </c>
      <c r="K53" t="s">
        <v>48</v>
      </c>
      <c r="L53" t="str">
        <f t="shared" si="1"/>
        <v>Assets</v>
      </c>
      <c r="M53" t="str">
        <f t="shared" si="2"/>
        <v>Current Assets</v>
      </c>
      <c r="N53" t="str">
        <f t="shared" si="3"/>
        <v>Cash at bank and cash equivalents</v>
      </c>
      <c r="O53" t="str">
        <f t="shared" si="4"/>
        <v>Cash at bank and cash equivalents</v>
      </c>
      <c r="P53" t="str">
        <f t="shared" si="5"/>
        <v>Cash at bank and on hand</v>
      </c>
    </row>
    <row r="54" spans="2:16" ht="15" customHeight="1">
      <c r="B54" t="str">
        <f t="shared" si="0"/>
        <v>Detail</v>
      </c>
      <c r="C54" t="s">
        <v>317</v>
      </c>
      <c r="D54" s="4">
        <v>400000</v>
      </c>
      <c r="E54" s="4">
        <v>400000</v>
      </c>
      <c r="F54" t="s">
        <v>44</v>
      </c>
      <c r="G54" t="s">
        <v>45</v>
      </c>
      <c r="H54" t="s">
        <v>46</v>
      </c>
      <c r="I54">
        <v>0</v>
      </c>
      <c r="J54" t="s">
        <v>47</v>
      </c>
      <c r="K54" t="s">
        <v>48</v>
      </c>
      <c r="L54" t="str">
        <f t="shared" si="1"/>
        <v>Assets</v>
      </c>
      <c r="M54" t="str">
        <f t="shared" si="2"/>
        <v>Current Assets</v>
      </c>
      <c r="N54" t="str">
        <f t="shared" si="3"/>
        <v>Cash at bank and cash equivalents</v>
      </c>
      <c r="O54" t="str">
        <f t="shared" si="4"/>
        <v>Cash at bank and cash equivalents</v>
      </c>
      <c r="P54" t="str">
        <f t="shared" si="5"/>
        <v>Cash at bank and on hand</v>
      </c>
    </row>
    <row r="55" spans="2:16" ht="15" customHeight="1">
      <c r="B55" t="str">
        <f t="shared" si="0"/>
        <v>Detail</v>
      </c>
      <c r="C55" t="s">
        <v>53</v>
      </c>
      <c r="D55" s="4">
        <v>0</v>
      </c>
      <c r="E55" s="4">
        <v>15830.81</v>
      </c>
      <c r="F55" t="s">
        <v>44</v>
      </c>
      <c r="G55" t="s">
        <v>45</v>
      </c>
      <c r="H55" t="s">
        <v>46</v>
      </c>
      <c r="I55">
        <v>0</v>
      </c>
      <c r="J55" t="s">
        <v>50</v>
      </c>
      <c r="K55" t="s">
        <v>54</v>
      </c>
      <c r="L55" t="str">
        <f t="shared" si="1"/>
        <v>Assets</v>
      </c>
      <c r="M55" t="str">
        <f t="shared" si="2"/>
        <v>Current Assets</v>
      </c>
      <c r="N55" t="str">
        <f t="shared" si="3"/>
        <v>Trade and other receivables</v>
      </c>
      <c r="O55" t="str">
        <f t="shared" si="4"/>
        <v>Trade and other receivables</v>
      </c>
      <c r="P55" t="str">
        <f t="shared" si="5"/>
        <v>Other receivables</v>
      </c>
    </row>
    <row r="56" spans="2:16" ht="15" customHeight="1">
      <c r="B56" t="str">
        <f t="shared" si="0"/>
        <v>Detail</v>
      </c>
      <c r="C56" t="s">
        <v>56</v>
      </c>
      <c r="D56" s="4">
        <v>0.99</v>
      </c>
      <c r="E56" s="4">
        <v>0</v>
      </c>
      <c r="F56" t="s">
        <v>44</v>
      </c>
      <c r="G56" t="s">
        <v>45</v>
      </c>
      <c r="H56" t="s">
        <v>46</v>
      </c>
      <c r="I56">
        <v>0</v>
      </c>
      <c r="J56" t="s">
        <v>50</v>
      </c>
      <c r="K56" t="s">
        <v>54</v>
      </c>
      <c r="L56" t="str">
        <f t="shared" si="1"/>
        <v>Assets</v>
      </c>
      <c r="M56" t="str">
        <f t="shared" si="2"/>
        <v>Current Assets</v>
      </c>
      <c r="N56" t="str">
        <f t="shared" si="3"/>
        <v>Trade and other receivables</v>
      </c>
      <c r="O56" t="str">
        <f t="shared" si="4"/>
        <v>Trade and other receivables</v>
      </c>
      <c r="P56" t="str">
        <f t="shared" si="5"/>
        <v>Other receivables</v>
      </c>
    </row>
    <row r="57" spans="2:16" ht="15" customHeight="1">
      <c r="B57" t="str">
        <f t="shared" si="0"/>
        <v>Detail</v>
      </c>
      <c r="C57" t="s">
        <v>756</v>
      </c>
      <c r="D57" s="4">
        <v>997409.8</v>
      </c>
      <c r="E57" s="4">
        <v>713836.25</v>
      </c>
      <c r="F57" t="s">
        <v>44</v>
      </c>
      <c r="G57" t="s">
        <v>45</v>
      </c>
      <c r="H57" t="s">
        <v>46</v>
      </c>
      <c r="I57">
        <v>0</v>
      </c>
      <c r="J57" t="s">
        <v>50</v>
      </c>
      <c r="K57" t="s">
        <v>54</v>
      </c>
      <c r="L57" t="str">
        <f t="shared" si="1"/>
        <v>Assets</v>
      </c>
      <c r="M57" t="str">
        <f t="shared" si="2"/>
        <v>Current Assets</v>
      </c>
      <c r="N57" t="str">
        <f t="shared" si="3"/>
        <v>Trade and other receivables</v>
      </c>
      <c r="O57" t="str">
        <f t="shared" si="4"/>
        <v>Trade and other receivables</v>
      </c>
      <c r="P57" t="str">
        <f t="shared" si="5"/>
        <v>Other receivables</v>
      </c>
    </row>
    <row r="58" spans="2:16" ht="15" customHeight="1">
      <c r="B58" t="str">
        <f t="shared" si="0"/>
        <v>Detail</v>
      </c>
      <c r="C58" t="s">
        <v>757</v>
      </c>
      <c r="D58" s="4">
        <v>-1010018.96</v>
      </c>
      <c r="E58" s="4">
        <v>-711672.57</v>
      </c>
      <c r="F58" t="s">
        <v>44</v>
      </c>
      <c r="G58" t="s">
        <v>45</v>
      </c>
      <c r="H58" t="s">
        <v>46</v>
      </c>
      <c r="I58">
        <v>0</v>
      </c>
      <c r="J58" t="s">
        <v>50</v>
      </c>
      <c r="K58" t="s">
        <v>54</v>
      </c>
      <c r="L58" t="str">
        <f t="shared" si="1"/>
        <v>Assets</v>
      </c>
      <c r="M58" t="str">
        <f t="shared" si="2"/>
        <v>Current Assets</v>
      </c>
      <c r="N58" t="str">
        <f t="shared" si="3"/>
        <v>Trade and other receivables</v>
      </c>
      <c r="O58" t="str">
        <f t="shared" si="4"/>
        <v>Trade and other receivables</v>
      </c>
      <c r="P58" t="str">
        <f t="shared" si="5"/>
        <v>Other receivables</v>
      </c>
    </row>
    <row r="59" spans="2:16" ht="15" customHeight="1">
      <c r="B59" t="str">
        <f t="shared" si="0"/>
        <v>Detail</v>
      </c>
      <c r="C59" t="s">
        <v>99</v>
      </c>
      <c r="D59" s="4">
        <v>-3925471.04</v>
      </c>
      <c r="E59" s="4">
        <v>-4028632.43</v>
      </c>
      <c r="F59" t="s">
        <v>44</v>
      </c>
      <c r="G59">
        <v>0</v>
      </c>
      <c r="H59" t="s">
        <v>96</v>
      </c>
      <c r="I59">
        <v>0</v>
      </c>
      <c r="J59" t="s">
        <v>97</v>
      </c>
      <c r="K59" t="s">
        <v>98</v>
      </c>
      <c r="L59" t="str">
        <f t="shared" si="1"/>
        <v>Equity</v>
      </c>
      <c r="M59" t="str">
        <f t="shared" si="2"/>
        <v>Equity</v>
      </c>
      <c r="N59" t="str">
        <f t="shared" si="3"/>
        <v>Reserves and retained surplus</v>
      </c>
      <c r="O59" t="str">
        <f t="shared" si="4"/>
        <v>Reserves and retained surplus</v>
      </c>
      <c r="P59" t="str">
        <f t="shared" si="5"/>
        <v>Retained earnings at the beginning of the year</v>
      </c>
    </row>
    <row r="60" spans="2:16" ht="15" customHeight="1">
      <c r="B60" t="str">
        <f t="shared" si="0"/>
        <v>Detail</v>
      </c>
      <c r="C60" t="s">
        <v>105</v>
      </c>
      <c r="D60" s="4">
        <v>-5054.15</v>
      </c>
      <c r="E60" s="4">
        <v>-999.81</v>
      </c>
      <c r="F60" t="s">
        <v>49</v>
      </c>
      <c r="G60" t="s">
        <v>100</v>
      </c>
      <c r="H60" t="s">
        <v>231</v>
      </c>
      <c r="I60" t="s">
        <v>106</v>
      </c>
      <c r="J60" t="s">
        <v>107</v>
      </c>
      <c r="K60" t="s">
        <v>108</v>
      </c>
      <c r="L60" t="str">
        <f t="shared" si="1"/>
        <v>Income from continuing operations</v>
      </c>
      <c r="M60" t="str">
        <f t="shared" si="2"/>
        <v>Investment revenue</v>
      </c>
      <c r="N60" t="str">
        <f t="shared" si="3"/>
        <v>Investment revenue and income</v>
      </c>
      <c r="O60" t="str">
        <f t="shared" si="4"/>
        <v>Investment Revenue</v>
      </c>
      <c r="P60" t="str">
        <f t="shared" si="5"/>
        <v>Bank account interest</v>
      </c>
    </row>
    <row r="61" spans="2:16" ht="15" customHeight="1">
      <c r="B61" t="str">
        <f t="shared" si="0"/>
        <v>Detail</v>
      </c>
      <c r="C61" t="s">
        <v>249</v>
      </c>
      <c r="D61" s="4">
        <v>-71827.98</v>
      </c>
      <c r="E61" s="4">
        <v>-200694.14</v>
      </c>
      <c r="F61" t="s">
        <v>49</v>
      </c>
      <c r="G61" t="s">
        <v>100</v>
      </c>
      <c r="H61" t="s">
        <v>231</v>
      </c>
      <c r="I61" t="s">
        <v>106</v>
      </c>
      <c r="J61" t="s">
        <v>107</v>
      </c>
      <c r="K61" t="s">
        <v>250</v>
      </c>
      <c r="L61" t="str">
        <f t="shared" si="1"/>
        <v>Income from continuing operations</v>
      </c>
      <c r="M61" t="str">
        <f t="shared" si="2"/>
        <v>Investment revenue</v>
      </c>
      <c r="N61" t="str">
        <f t="shared" si="3"/>
        <v>Investment revenue and income</v>
      </c>
      <c r="O61" t="str">
        <f t="shared" si="4"/>
        <v>Investment Revenue</v>
      </c>
      <c r="P61" t="str">
        <f t="shared" si="5"/>
        <v>Bank bill interest</v>
      </c>
    </row>
    <row r="62" spans="2:16" ht="15" customHeight="1">
      <c r="B62" t="str">
        <f t="shared" si="0"/>
        <v>Detail</v>
      </c>
      <c r="C62" t="s">
        <v>124</v>
      </c>
      <c r="D62" s="4">
        <v>2000</v>
      </c>
      <c r="E62" s="4">
        <v>6000</v>
      </c>
      <c r="F62" t="s">
        <v>49</v>
      </c>
      <c r="G62" t="s">
        <v>120</v>
      </c>
      <c r="H62">
        <v>0</v>
      </c>
      <c r="I62" t="s">
        <v>121</v>
      </c>
      <c r="J62" t="s">
        <v>122</v>
      </c>
      <c r="K62" t="s">
        <v>123</v>
      </c>
      <c r="L62" t="str">
        <f t="shared" si="1"/>
        <v>Expenses from continuing operations</v>
      </c>
      <c r="M62" t="str">
        <f t="shared" si="2"/>
        <v>Employee related expenses</v>
      </c>
      <c r="N62" t="str">
        <f t="shared" si="3"/>
        <v>Employee related expenses</v>
      </c>
      <c r="O62" t="str">
        <f t="shared" si="4"/>
        <v>Academic</v>
      </c>
      <c r="P62" t="str">
        <f t="shared" si="5"/>
        <v>Salaries</v>
      </c>
    </row>
    <row r="63" spans="2:16" ht="15" customHeight="1">
      <c r="B63" t="str">
        <f t="shared" si="0"/>
        <v>Detail</v>
      </c>
      <c r="C63" t="s">
        <v>682</v>
      </c>
      <c r="D63" s="4">
        <v>0</v>
      </c>
      <c r="E63" s="4">
        <v>505</v>
      </c>
      <c r="F63" t="s">
        <v>49</v>
      </c>
      <c r="G63" t="s">
        <v>120</v>
      </c>
      <c r="H63">
        <v>0</v>
      </c>
      <c r="I63">
        <v>0</v>
      </c>
      <c r="J63" t="s">
        <v>153</v>
      </c>
      <c r="K63" t="s">
        <v>178</v>
      </c>
      <c r="L63" t="str">
        <f t="shared" si="1"/>
        <v>Expenses from continuing operations</v>
      </c>
      <c r="M63" t="str">
        <f t="shared" si="2"/>
        <v>Other expenses</v>
      </c>
      <c r="N63" t="str">
        <f t="shared" si="3"/>
        <v>Other expenses</v>
      </c>
      <c r="O63" t="str">
        <f t="shared" si="4"/>
        <v>Other expenses</v>
      </c>
      <c r="P63" t="str">
        <f t="shared" si="5"/>
        <v>Recruitment and staff development</v>
      </c>
    </row>
    <row r="64" spans="2:16" ht="15" customHeight="1">
      <c r="B64" t="str">
        <f t="shared" si="0"/>
        <v>Detail</v>
      </c>
      <c r="C64" t="s">
        <v>288</v>
      </c>
      <c r="D64" s="4">
        <v>5716</v>
      </c>
      <c r="E64" s="4">
        <v>7708</v>
      </c>
      <c r="F64" t="s">
        <v>49</v>
      </c>
      <c r="G64" t="s">
        <v>120</v>
      </c>
      <c r="H64">
        <v>0</v>
      </c>
      <c r="I64">
        <v>0</v>
      </c>
      <c r="J64" t="s">
        <v>153</v>
      </c>
      <c r="K64" t="s">
        <v>289</v>
      </c>
      <c r="L64" t="str">
        <f t="shared" si="1"/>
        <v>Expenses from continuing operations</v>
      </c>
      <c r="M64" t="str">
        <f t="shared" si="2"/>
        <v>Other expenses</v>
      </c>
      <c r="N64" t="str">
        <f t="shared" si="3"/>
        <v>Other expenses</v>
      </c>
      <c r="O64" t="str">
        <f t="shared" si="4"/>
        <v>Other expenses</v>
      </c>
      <c r="P64" t="str">
        <f t="shared" si="5"/>
        <v>Student scholarship</v>
      </c>
    </row>
    <row r="65" spans="2:16" ht="15" customHeight="1">
      <c r="B65" t="str">
        <f t="shared" si="0"/>
        <v>Detail</v>
      </c>
      <c r="C65" t="s">
        <v>290</v>
      </c>
      <c r="D65" s="4">
        <v>222944.05</v>
      </c>
      <c r="E65" s="4">
        <v>284663.28</v>
      </c>
      <c r="F65" t="s">
        <v>49</v>
      </c>
      <c r="G65" t="s">
        <v>120</v>
      </c>
      <c r="H65">
        <v>0</v>
      </c>
      <c r="I65">
        <v>0</v>
      </c>
      <c r="J65" t="s">
        <v>153</v>
      </c>
      <c r="K65" t="s">
        <v>291</v>
      </c>
      <c r="L65" t="str">
        <f t="shared" si="1"/>
        <v>Expenses from continuing operations</v>
      </c>
      <c r="M65" t="str">
        <f t="shared" si="2"/>
        <v>Other expenses</v>
      </c>
      <c r="N65" t="str">
        <f t="shared" si="3"/>
        <v>Other expenses</v>
      </c>
      <c r="O65" t="str">
        <f t="shared" si="4"/>
        <v>Other expenses</v>
      </c>
      <c r="P65" t="str">
        <f t="shared" si="5"/>
        <v>Other student expenses</v>
      </c>
    </row>
    <row r="66" spans="2:16" ht="15" customHeight="1">
      <c r="B66" t="str">
        <f t="shared" si="0"/>
        <v>Detail</v>
      </c>
      <c r="C66" t="s">
        <v>294</v>
      </c>
      <c r="D66" s="4">
        <v>655.8</v>
      </c>
      <c r="E66" s="4">
        <v>0</v>
      </c>
      <c r="F66" t="s">
        <v>49</v>
      </c>
      <c r="G66" t="s">
        <v>120</v>
      </c>
      <c r="H66">
        <v>0</v>
      </c>
      <c r="I66">
        <v>0</v>
      </c>
      <c r="J66" t="s">
        <v>153</v>
      </c>
      <c r="K66" t="s">
        <v>185</v>
      </c>
      <c r="L66" t="str">
        <f t="shared" si="1"/>
        <v>Expenses from continuing operations</v>
      </c>
      <c r="M66" t="str">
        <f t="shared" si="2"/>
        <v>Other expenses</v>
      </c>
      <c r="N66" t="str">
        <f t="shared" si="3"/>
        <v>Other expenses</v>
      </c>
      <c r="O66" t="str">
        <f t="shared" si="4"/>
        <v>Other expenses</v>
      </c>
      <c r="P66" t="str">
        <f t="shared" si="5"/>
        <v>Travel</v>
      </c>
    </row>
    <row r="67" spans="2:16" ht="15" customHeight="1">
      <c r="B67" t="str">
        <f t="shared" si="0"/>
        <v>Detail</v>
      </c>
      <c r="C67" t="s">
        <v>215</v>
      </c>
      <c r="D67" s="4">
        <v>49.09</v>
      </c>
      <c r="E67" s="4">
        <v>69.06</v>
      </c>
      <c r="F67" t="s">
        <v>49</v>
      </c>
      <c r="G67" t="s">
        <v>120</v>
      </c>
      <c r="H67">
        <v>0</v>
      </c>
      <c r="I67">
        <v>0</v>
      </c>
      <c r="J67" t="s">
        <v>153</v>
      </c>
      <c r="K67" t="s">
        <v>104</v>
      </c>
      <c r="L67" t="str">
        <f t="shared" si="1"/>
        <v>Expenses from continuing operations</v>
      </c>
      <c r="M67" t="str">
        <f t="shared" si="2"/>
        <v>Other expenses</v>
      </c>
      <c r="N67" t="str">
        <f t="shared" si="3"/>
        <v>Other expenses</v>
      </c>
      <c r="O67" t="str">
        <f t="shared" si="4"/>
        <v>Other expenses</v>
      </c>
      <c r="P67" t="str">
        <f t="shared" si="5"/>
        <v>Other</v>
      </c>
    </row>
    <row r="68" spans="2:16" ht="15" customHeight="1">
      <c r="B68" t="str">
        <f t="shared" si="0"/>
        <v>Detail</v>
      </c>
      <c r="C68" t="s">
        <v>218</v>
      </c>
      <c r="D68" s="4">
        <v>0</v>
      </c>
      <c r="E68" s="4">
        <v>4293.3</v>
      </c>
      <c r="F68" t="s">
        <v>49</v>
      </c>
      <c r="G68" t="s">
        <v>120</v>
      </c>
      <c r="H68">
        <v>0</v>
      </c>
      <c r="I68">
        <v>0</v>
      </c>
      <c r="J68" t="s">
        <v>153</v>
      </c>
      <c r="K68" t="s">
        <v>104</v>
      </c>
      <c r="L68" t="str">
        <f t="shared" si="1"/>
        <v>Expenses from continuing operations</v>
      </c>
      <c r="M68" t="str">
        <f t="shared" si="2"/>
        <v>Other expenses</v>
      </c>
      <c r="N68" t="str">
        <f t="shared" si="3"/>
        <v>Other expenses</v>
      </c>
      <c r="O68" t="str">
        <f t="shared" si="4"/>
        <v>Other expenses</v>
      </c>
      <c r="P68" t="str">
        <f t="shared" si="5"/>
        <v>Other</v>
      </c>
    </row>
    <row r="69" spans="2:16" ht="15" customHeight="1">
      <c r="B69" t="str">
        <f t="shared" si="0"/>
        <v>Detail</v>
      </c>
      <c r="C69" t="s">
        <v>222</v>
      </c>
      <c r="D69" s="4">
        <v>0</v>
      </c>
      <c r="E69" s="4">
        <v>1616.7</v>
      </c>
      <c r="F69" t="s">
        <v>49</v>
      </c>
      <c r="G69" t="s">
        <v>120</v>
      </c>
      <c r="H69">
        <v>0</v>
      </c>
      <c r="I69">
        <v>0</v>
      </c>
      <c r="J69" t="s">
        <v>153</v>
      </c>
      <c r="K69" t="s">
        <v>104</v>
      </c>
      <c r="L69" t="str">
        <f t="shared" si="1"/>
        <v>Expenses from continuing operations</v>
      </c>
      <c r="M69" t="str">
        <f t="shared" si="2"/>
        <v>Other expenses</v>
      </c>
      <c r="N69" t="str">
        <f t="shared" si="3"/>
        <v>Other expenses</v>
      </c>
      <c r="O69" t="str">
        <f t="shared" si="4"/>
        <v>Other expenses</v>
      </c>
      <c r="P69" t="str">
        <f t="shared" si="5"/>
        <v>Other</v>
      </c>
    </row>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spans="2:16" s="5" customFormat="1" ht="15" customHeight="1">
      <c r="B137"/>
      <c r="C137"/>
      <c r="D137"/>
      <c r="E137"/>
      <c r="F137"/>
      <c r="G137"/>
      <c r="H137"/>
      <c r="I137"/>
      <c r="J137"/>
      <c r="K137"/>
      <c r="L137"/>
      <c r="M137"/>
      <c r="N137"/>
      <c r="O137"/>
      <c r="P137"/>
    </row>
    <row r="138" spans="2:16" s="5" customFormat="1" ht="15" customHeight="1">
      <c r="B138"/>
      <c r="C138"/>
      <c r="D138"/>
      <c r="E138"/>
      <c r="F138"/>
      <c r="G138"/>
      <c r="H138"/>
      <c r="I138"/>
      <c r="J138"/>
      <c r="K138"/>
      <c r="L138"/>
      <c r="M138"/>
      <c r="N138"/>
      <c r="O138"/>
      <c r="P138"/>
    </row>
    <row r="139" spans="2:16" s="5" customFormat="1" ht="15" customHeight="1">
      <c r="B139"/>
      <c r="C139"/>
      <c r="D139"/>
      <c r="E139"/>
      <c r="F139"/>
      <c r="G139"/>
      <c r="H139"/>
      <c r="I139"/>
      <c r="J139"/>
      <c r="K139"/>
      <c r="L139"/>
      <c r="M139"/>
      <c r="N139"/>
      <c r="O139"/>
      <c r="P139"/>
    </row>
    <row r="140" spans="2:16" s="5" customFormat="1" ht="15" customHeight="1">
      <c r="B140"/>
      <c r="C140"/>
      <c r="D140"/>
      <c r="E140"/>
      <c r="F140"/>
      <c r="G140"/>
      <c r="H140"/>
      <c r="I140"/>
      <c r="J140"/>
      <c r="K140"/>
      <c r="L140"/>
      <c r="M140"/>
      <c r="N140"/>
      <c r="O140"/>
      <c r="P140"/>
    </row>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spans="2:16" s="5" customFormat="1" ht="15" customHeight="1">
      <c r="B179"/>
      <c r="C179"/>
      <c r="D179"/>
      <c r="E179"/>
      <c r="F179"/>
      <c r="G179"/>
      <c r="H179"/>
      <c r="I179"/>
      <c r="J179"/>
      <c r="K179"/>
      <c r="L179"/>
      <c r="M179"/>
      <c r="N179"/>
      <c r="O179"/>
      <c r="P179"/>
    </row>
    <row r="180" spans="2:16" s="5" customFormat="1" ht="15" customHeight="1">
      <c r="B180"/>
      <c r="C180"/>
      <c r="D180"/>
      <c r="E180"/>
      <c r="F180"/>
      <c r="G180"/>
      <c r="H180"/>
      <c r="I180"/>
      <c r="J180"/>
      <c r="K180"/>
      <c r="L180"/>
      <c r="M180"/>
      <c r="N180"/>
      <c r="O180"/>
      <c r="P180"/>
    </row>
    <row r="181" spans="2:16" s="5" customFormat="1" ht="15" customHeight="1">
      <c r="B181"/>
      <c r="C181"/>
      <c r="D181"/>
      <c r="E181"/>
      <c r="F181"/>
      <c r="G181"/>
      <c r="H181"/>
      <c r="I181"/>
      <c r="J181"/>
      <c r="K181"/>
      <c r="L181"/>
      <c r="M181"/>
      <c r="N181"/>
      <c r="O181"/>
      <c r="P181"/>
    </row>
    <row r="182" spans="2:16" s="5" customFormat="1" ht="15" customHeight="1">
      <c r="B182"/>
      <c r="C182"/>
      <c r="D182"/>
      <c r="E182"/>
      <c r="F182"/>
      <c r="G182"/>
      <c r="H182"/>
      <c r="I182"/>
      <c r="J182"/>
      <c r="K182"/>
      <c r="L182"/>
      <c r="M182"/>
      <c r="N182"/>
      <c r="O182"/>
      <c r="P182"/>
    </row>
    <row r="183" spans="2:16" s="5" customFormat="1" ht="15" customHeight="1">
      <c r="B183"/>
      <c r="C183"/>
      <c r="D183"/>
      <c r="E183"/>
      <c r="F183"/>
      <c r="G183"/>
      <c r="H183"/>
      <c r="I183"/>
      <c r="J183"/>
      <c r="K183"/>
      <c r="L183"/>
      <c r="M183"/>
      <c r="N183"/>
      <c r="O183"/>
      <c r="P183"/>
    </row>
    <row r="184" spans="2:16" s="5" customFormat="1" ht="15" customHeight="1">
      <c r="B184"/>
      <c r="C184"/>
      <c r="D184"/>
      <c r="E184"/>
      <c r="F184"/>
      <c r="G184"/>
      <c r="H184"/>
      <c r="I184"/>
      <c r="J184"/>
      <c r="K184"/>
      <c r="L184"/>
      <c r="M184"/>
      <c r="N184"/>
      <c r="O184"/>
      <c r="P184"/>
    </row>
    <row r="185" spans="2:16" s="5" customFormat="1" ht="15" customHeight="1">
      <c r="B185"/>
      <c r="C185"/>
      <c r="D185"/>
      <c r="E185"/>
      <c r="F185"/>
      <c r="G185"/>
      <c r="H185"/>
      <c r="I185"/>
      <c r="J185"/>
      <c r="K185"/>
      <c r="L185"/>
      <c r="M185"/>
      <c r="N185"/>
      <c r="O185"/>
      <c r="P185"/>
    </row>
    <row r="186" spans="2:16" s="5" customFormat="1" ht="15" customHeight="1">
      <c r="B186"/>
      <c r="C186"/>
      <c r="D186"/>
      <c r="E186"/>
      <c r="F186"/>
      <c r="G186"/>
      <c r="H186"/>
      <c r="I186"/>
      <c r="J186"/>
      <c r="K186"/>
      <c r="L186"/>
      <c r="M186"/>
      <c r="N186"/>
      <c r="O186"/>
      <c r="P186"/>
    </row>
    <row r="187" spans="2:16" s="5" customFormat="1" ht="15" customHeight="1">
      <c r="B187"/>
      <c r="C187"/>
      <c r="D187"/>
      <c r="E187"/>
      <c r="F187"/>
      <c r="G187"/>
      <c r="H187"/>
      <c r="I187"/>
      <c r="J187"/>
      <c r="K187"/>
      <c r="L187"/>
      <c r="M187"/>
      <c r="N187"/>
      <c r="O187"/>
      <c r="P187"/>
    </row>
    <row r="188" spans="2:16" s="5" customFormat="1" ht="15" customHeight="1">
      <c r="B188"/>
      <c r="C188"/>
      <c r="D188"/>
      <c r="E188"/>
      <c r="F188"/>
      <c r="G188"/>
      <c r="H188"/>
      <c r="I188"/>
      <c r="J188"/>
      <c r="K188"/>
      <c r="L188"/>
      <c r="M188"/>
      <c r="N188"/>
      <c r="O188"/>
      <c r="P188"/>
    </row>
    <row r="189" spans="2:16" s="5" customFormat="1" ht="15" customHeight="1">
      <c r="B189"/>
      <c r="C189"/>
      <c r="D189"/>
      <c r="E189"/>
      <c r="F189"/>
      <c r="G189"/>
      <c r="H189"/>
      <c r="I189"/>
      <c r="J189"/>
      <c r="K189"/>
      <c r="L189"/>
      <c r="M189"/>
      <c r="N189"/>
      <c r="O189"/>
      <c r="P189"/>
    </row>
    <row r="190" spans="2:16" s="5" customFormat="1" ht="15" customHeight="1">
      <c r="B190"/>
      <c r="C190"/>
      <c r="D190"/>
      <c r="E190"/>
      <c r="F190"/>
      <c r="G190"/>
      <c r="H190"/>
      <c r="I190"/>
      <c r="J190"/>
      <c r="K190"/>
      <c r="L190"/>
      <c r="M190"/>
      <c r="N190"/>
      <c r="O190"/>
      <c r="P190"/>
    </row>
    <row r="191" spans="2:16" s="5" customFormat="1" ht="15" customHeight="1">
      <c r="B191"/>
      <c r="C191"/>
      <c r="D191"/>
      <c r="E191"/>
      <c r="F191"/>
      <c r="G191"/>
      <c r="H191"/>
      <c r="I191"/>
      <c r="J191"/>
      <c r="K191"/>
      <c r="L191"/>
      <c r="M191"/>
      <c r="N191"/>
      <c r="O191"/>
      <c r="P191"/>
    </row>
    <row r="192" spans="2:16" s="5" customFormat="1" ht="15" customHeight="1">
      <c r="B192"/>
      <c r="C192"/>
      <c r="D192"/>
      <c r="E192"/>
      <c r="F192"/>
      <c r="G192"/>
      <c r="H192"/>
      <c r="I192"/>
      <c r="J192"/>
      <c r="K192"/>
      <c r="L192"/>
      <c r="M192"/>
      <c r="N192"/>
      <c r="O192"/>
      <c r="P192"/>
    </row>
    <row r="193" spans="2:16" s="5" customFormat="1" ht="15" customHeight="1">
      <c r="B193"/>
      <c r="C193"/>
      <c r="D193"/>
      <c r="E193"/>
      <c r="F193"/>
      <c r="G193"/>
      <c r="H193"/>
      <c r="I193"/>
      <c r="J193"/>
      <c r="K193"/>
      <c r="L193"/>
      <c r="M193"/>
      <c r="N193"/>
      <c r="O193"/>
      <c r="P193"/>
    </row>
    <row r="194" spans="2:16" s="5" customFormat="1" ht="15" customHeight="1">
      <c r="B194"/>
      <c r="C194"/>
      <c r="D194"/>
      <c r="E194"/>
      <c r="F194"/>
      <c r="G194"/>
      <c r="H194"/>
      <c r="I194"/>
      <c r="J194"/>
      <c r="K194"/>
      <c r="L194"/>
      <c r="M194"/>
      <c r="N194"/>
      <c r="O194"/>
      <c r="P194"/>
    </row>
    <row r="195" spans="2:16" s="5" customFormat="1" ht="15" customHeight="1">
      <c r="B195"/>
      <c r="C195"/>
      <c r="D195"/>
      <c r="E195"/>
      <c r="F195"/>
      <c r="G195"/>
      <c r="H195"/>
      <c r="I195"/>
      <c r="J195"/>
      <c r="K195"/>
      <c r="L195"/>
      <c r="M195"/>
      <c r="N195"/>
      <c r="O195"/>
      <c r="P195"/>
    </row>
    <row r="196" spans="2:16" s="5" customFormat="1" ht="15" customHeight="1">
      <c r="B196"/>
      <c r="C196"/>
      <c r="D196"/>
      <c r="E196"/>
      <c r="F196"/>
      <c r="G196"/>
      <c r="H196"/>
      <c r="I196"/>
      <c r="J196"/>
      <c r="K196"/>
      <c r="L196"/>
      <c r="M196"/>
      <c r="N196"/>
      <c r="O196"/>
      <c r="P196"/>
    </row>
    <row r="197" spans="2:16" s="5" customFormat="1" ht="15" customHeight="1">
      <c r="B197"/>
      <c r="C197"/>
      <c r="D197"/>
      <c r="E197"/>
      <c r="F197"/>
      <c r="G197"/>
      <c r="H197"/>
      <c r="I197"/>
      <c r="J197"/>
      <c r="K197"/>
      <c r="L197"/>
      <c r="M197"/>
      <c r="N197"/>
      <c r="O197"/>
      <c r="P197"/>
    </row>
    <row r="198" spans="2:16" s="5" customFormat="1" ht="15" customHeight="1">
      <c r="B198"/>
      <c r="C198"/>
      <c r="D198"/>
      <c r="E198"/>
      <c r="F198"/>
      <c r="G198"/>
      <c r="H198"/>
      <c r="I198"/>
      <c r="J198"/>
      <c r="K198"/>
      <c r="L198"/>
      <c r="M198"/>
      <c r="N198"/>
      <c r="O198"/>
      <c r="P198"/>
    </row>
    <row r="199" spans="2:16" s="5" customFormat="1" ht="15" customHeight="1">
      <c r="B199"/>
      <c r="C199"/>
      <c r="D199"/>
      <c r="E199"/>
      <c r="F199"/>
      <c r="G199"/>
      <c r="H199"/>
      <c r="I199"/>
      <c r="J199"/>
      <c r="K199"/>
      <c r="L199"/>
      <c r="M199"/>
      <c r="N199"/>
      <c r="O199"/>
      <c r="P199"/>
    </row>
    <row r="200" spans="2:16" s="5" customFormat="1" ht="15" customHeight="1">
      <c r="B200"/>
      <c r="C200"/>
      <c r="D200"/>
      <c r="E200"/>
      <c r="F200"/>
      <c r="G200"/>
      <c r="H200"/>
      <c r="I200"/>
      <c r="J200"/>
      <c r="K200"/>
      <c r="L200"/>
      <c r="M200"/>
      <c r="N200"/>
      <c r="O200"/>
      <c r="P200"/>
    </row>
    <row r="201" spans="2:16" s="5" customFormat="1" ht="15" customHeight="1">
      <c r="B201"/>
      <c r="C201"/>
      <c r="D201"/>
      <c r="E201"/>
      <c r="F201"/>
      <c r="G201"/>
      <c r="H201"/>
      <c r="I201"/>
      <c r="J201"/>
      <c r="K201"/>
      <c r="L201"/>
      <c r="M201"/>
      <c r="N201"/>
      <c r="O201"/>
      <c r="P201"/>
    </row>
    <row r="202" spans="2:16" s="5" customFormat="1" ht="15" customHeight="1">
      <c r="B202"/>
      <c r="C202"/>
      <c r="D202"/>
      <c r="E202"/>
      <c r="F202"/>
      <c r="G202"/>
      <c r="H202"/>
      <c r="I202"/>
      <c r="J202"/>
      <c r="K202"/>
      <c r="L202"/>
      <c r="M202"/>
      <c r="N202"/>
      <c r="O202"/>
      <c r="P202"/>
    </row>
    <row r="203" spans="2:16" s="5" customFormat="1" ht="15" customHeight="1">
      <c r="B203"/>
      <c r="C203"/>
      <c r="D203"/>
      <c r="E203"/>
      <c r="F203"/>
      <c r="G203"/>
      <c r="H203"/>
      <c r="I203"/>
      <c r="J203"/>
      <c r="K203"/>
      <c r="L203"/>
      <c r="M203"/>
      <c r="N203"/>
      <c r="O203"/>
      <c r="P203"/>
    </row>
    <row r="204" spans="2:16" s="5" customFormat="1" ht="15" customHeight="1">
      <c r="B204"/>
      <c r="C204"/>
      <c r="D204"/>
      <c r="E204"/>
      <c r="F204"/>
      <c r="G204"/>
      <c r="H204"/>
      <c r="I204"/>
      <c r="J204"/>
      <c r="K204"/>
      <c r="L204"/>
      <c r="M204"/>
      <c r="N204"/>
      <c r="O204"/>
      <c r="P204"/>
    </row>
    <row r="205" spans="2:16" s="5" customFormat="1" ht="15" customHeight="1">
      <c r="B205"/>
      <c r="C205"/>
      <c r="D205"/>
      <c r="E205"/>
      <c r="F205"/>
      <c r="G205"/>
      <c r="H205"/>
      <c r="I205"/>
      <c r="J205"/>
      <c r="K205"/>
      <c r="L205"/>
      <c r="M205"/>
      <c r="N205"/>
      <c r="O205"/>
      <c r="P205"/>
    </row>
    <row r="206" spans="2:16" s="5" customFormat="1" ht="15" customHeight="1">
      <c r="B206"/>
      <c r="C206"/>
      <c r="D206"/>
      <c r="E206"/>
      <c r="F206"/>
      <c r="G206"/>
      <c r="H206"/>
      <c r="I206"/>
      <c r="J206"/>
      <c r="K206"/>
      <c r="L206"/>
      <c r="M206"/>
      <c r="N206"/>
      <c r="O206"/>
      <c r="P206"/>
    </row>
    <row r="207" spans="2:16" s="5" customFormat="1" ht="15" customHeight="1">
      <c r="B207"/>
      <c r="C207"/>
      <c r="D207"/>
      <c r="E207"/>
      <c r="F207"/>
      <c r="G207"/>
      <c r="H207"/>
      <c r="I207"/>
      <c r="J207"/>
      <c r="K207"/>
      <c r="L207"/>
      <c r="M207"/>
      <c r="N207"/>
      <c r="O207"/>
      <c r="P207"/>
    </row>
    <row r="208" spans="2:16" s="5" customFormat="1" ht="15" customHeight="1">
      <c r="B208"/>
      <c r="C208"/>
      <c r="D208"/>
      <c r="E208"/>
      <c r="F208"/>
      <c r="G208"/>
      <c r="H208"/>
      <c r="I208"/>
      <c r="J208"/>
      <c r="K208"/>
      <c r="L208"/>
      <c r="M208"/>
      <c r="N208"/>
      <c r="O208"/>
      <c r="P208"/>
    </row>
    <row r="209" spans="2:16" s="5" customFormat="1" ht="15" customHeight="1">
      <c r="B209"/>
      <c r="C209"/>
      <c r="D209"/>
      <c r="E209"/>
      <c r="F209"/>
      <c r="G209"/>
      <c r="H209"/>
      <c r="I209"/>
      <c r="J209"/>
      <c r="K209"/>
      <c r="L209"/>
      <c r="M209"/>
      <c r="N209"/>
      <c r="O209"/>
      <c r="P209"/>
    </row>
    <row r="210" spans="2:16" s="5" customFormat="1" ht="15" customHeight="1">
      <c r="B210"/>
      <c r="C210"/>
      <c r="D210"/>
      <c r="E210"/>
      <c r="F210"/>
      <c r="G210"/>
      <c r="H210"/>
      <c r="I210"/>
      <c r="J210"/>
      <c r="K210"/>
      <c r="L210"/>
      <c r="M210"/>
      <c r="N210"/>
      <c r="O210"/>
      <c r="P210"/>
    </row>
    <row r="211" spans="2:16" s="5" customFormat="1" ht="15" customHeight="1">
      <c r="B211"/>
      <c r="C211"/>
      <c r="D211"/>
      <c r="E211"/>
      <c r="F211"/>
      <c r="G211"/>
      <c r="H211"/>
      <c r="I211"/>
      <c r="J211"/>
      <c r="K211"/>
      <c r="L211"/>
      <c r="M211"/>
      <c r="N211"/>
      <c r="O211"/>
      <c r="P211"/>
    </row>
    <row r="212" spans="2:16" s="5" customFormat="1" ht="15" customHeight="1">
      <c r="B212"/>
      <c r="C212"/>
      <c r="D212"/>
      <c r="E212"/>
      <c r="F212"/>
      <c r="G212"/>
      <c r="H212"/>
      <c r="I212"/>
      <c r="J212"/>
      <c r="K212"/>
      <c r="L212"/>
      <c r="M212"/>
      <c r="N212"/>
      <c r="O212"/>
      <c r="P212"/>
    </row>
    <row r="213" spans="2:16" s="5" customFormat="1" ht="15" customHeight="1">
      <c r="B213"/>
      <c r="C213"/>
      <c r="D213"/>
      <c r="E213"/>
      <c r="F213"/>
      <c r="G213"/>
      <c r="H213"/>
      <c r="I213"/>
      <c r="J213"/>
      <c r="K213"/>
      <c r="L213"/>
      <c r="M213"/>
      <c r="N213"/>
      <c r="O213"/>
      <c r="P213"/>
    </row>
    <row r="214" spans="2:16" s="5" customFormat="1" ht="15" customHeight="1">
      <c r="B214"/>
      <c r="C214"/>
      <c r="D214"/>
      <c r="E214"/>
      <c r="F214"/>
      <c r="G214"/>
      <c r="H214"/>
      <c r="I214"/>
      <c r="J214"/>
      <c r="K214"/>
      <c r="L214"/>
      <c r="M214"/>
      <c r="N214"/>
      <c r="O214"/>
      <c r="P214"/>
    </row>
    <row r="215" spans="2:16" s="5" customFormat="1" ht="15" customHeight="1">
      <c r="B215"/>
      <c r="C215"/>
      <c r="D215"/>
      <c r="E215"/>
      <c r="F215"/>
      <c r="G215"/>
      <c r="H215"/>
      <c r="I215"/>
      <c r="J215"/>
      <c r="K215"/>
      <c r="L215"/>
      <c r="M215"/>
      <c r="N215"/>
      <c r="O215"/>
      <c r="P215"/>
    </row>
    <row r="216" spans="2:16" s="5" customFormat="1" ht="15" customHeight="1">
      <c r="B216"/>
      <c r="C216"/>
      <c r="D216"/>
      <c r="E216"/>
      <c r="F216"/>
      <c r="G216"/>
      <c r="H216"/>
      <c r="I216"/>
      <c r="J216"/>
      <c r="K216"/>
      <c r="L216"/>
      <c r="M216"/>
      <c r="N216"/>
      <c r="O216"/>
      <c r="P216"/>
    </row>
    <row r="217" spans="2:16" s="5" customFormat="1" ht="15" customHeight="1">
      <c r="B217"/>
      <c r="C217"/>
      <c r="D217"/>
      <c r="E217"/>
      <c r="F217"/>
      <c r="G217"/>
      <c r="H217"/>
      <c r="I217"/>
      <c r="J217"/>
      <c r="K217"/>
      <c r="L217"/>
      <c r="M217"/>
      <c r="N217"/>
      <c r="O217"/>
      <c r="P217"/>
    </row>
    <row r="218" spans="2:16" s="5" customFormat="1" ht="15" customHeight="1">
      <c r="B218"/>
      <c r="C218"/>
      <c r="D218"/>
      <c r="E218"/>
      <c r="F218"/>
      <c r="G218"/>
      <c r="H218"/>
      <c r="I218"/>
      <c r="J218"/>
      <c r="K218"/>
      <c r="L218"/>
      <c r="M218"/>
      <c r="N218"/>
      <c r="O218"/>
      <c r="P218"/>
    </row>
    <row r="219" spans="2:16" s="5" customFormat="1" ht="15" customHeight="1">
      <c r="B219"/>
      <c r="C219"/>
      <c r="D219"/>
      <c r="E219"/>
      <c r="F219"/>
      <c r="G219"/>
      <c r="H219"/>
      <c r="I219"/>
      <c r="J219"/>
      <c r="K219"/>
      <c r="L219"/>
      <c r="M219"/>
      <c r="N219"/>
      <c r="O219"/>
      <c r="P219"/>
    </row>
    <row r="220" spans="2:16" s="5" customFormat="1" ht="15" customHeight="1">
      <c r="B220"/>
      <c r="C220"/>
      <c r="D220"/>
      <c r="E220"/>
      <c r="F220"/>
      <c r="G220"/>
      <c r="H220"/>
      <c r="I220"/>
      <c r="J220"/>
      <c r="K220"/>
      <c r="L220"/>
      <c r="M220"/>
      <c r="N220"/>
      <c r="O220"/>
      <c r="P220"/>
    </row>
    <row r="221" spans="2:16" s="5" customFormat="1" ht="15" customHeight="1">
      <c r="B221"/>
      <c r="C221"/>
      <c r="D221"/>
      <c r="E221"/>
      <c r="F221"/>
      <c r="G221"/>
      <c r="H221"/>
      <c r="I221"/>
      <c r="J221"/>
      <c r="K221"/>
      <c r="L221"/>
      <c r="M221"/>
      <c r="N221"/>
      <c r="O221"/>
      <c r="P221"/>
    </row>
    <row r="222" spans="2:16" s="5" customFormat="1" ht="15" customHeight="1">
      <c r="B222"/>
      <c r="C222"/>
      <c r="D222"/>
      <c r="E222"/>
      <c r="F222"/>
      <c r="G222"/>
      <c r="H222"/>
      <c r="I222"/>
      <c r="J222"/>
      <c r="K222"/>
      <c r="L222"/>
      <c r="M222"/>
      <c r="N222"/>
      <c r="O222"/>
      <c r="P222"/>
    </row>
    <row r="223" spans="2:16" s="5" customFormat="1" ht="15" customHeight="1">
      <c r="B223"/>
      <c r="C223"/>
      <c r="D223"/>
      <c r="E223"/>
      <c r="F223"/>
      <c r="G223"/>
      <c r="H223"/>
      <c r="I223"/>
      <c r="J223"/>
      <c r="K223"/>
      <c r="L223"/>
      <c r="M223"/>
      <c r="N223"/>
      <c r="O223"/>
      <c r="P223"/>
    </row>
    <row r="224" spans="2:16" s="5" customFormat="1" ht="15" customHeight="1">
      <c r="B224"/>
      <c r="C224"/>
      <c r="D224"/>
      <c r="E224"/>
      <c r="F224"/>
      <c r="G224"/>
      <c r="H224"/>
      <c r="I224"/>
      <c r="J224"/>
      <c r="K224"/>
      <c r="L224"/>
      <c r="M224"/>
      <c r="N224"/>
      <c r="O224"/>
      <c r="P224"/>
    </row>
    <row r="225" spans="2:16" s="5" customFormat="1" ht="15" customHeight="1">
      <c r="B225"/>
      <c r="C225"/>
      <c r="D225"/>
      <c r="E225"/>
      <c r="F225"/>
      <c r="G225"/>
      <c r="H225"/>
      <c r="I225"/>
      <c r="J225"/>
      <c r="K225"/>
      <c r="L225"/>
      <c r="M225"/>
      <c r="N225"/>
      <c r="O225"/>
      <c r="P225"/>
    </row>
    <row r="226" spans="2:16" s="5" customFormat="1" ht="15" customHeight="1">
      <c r="B226"/>
      <c r="C226"/>
      <c r="D226"/>
      <c r="E226"/>
      <c r="F226"/>
      <c r="G226"/>
      <c r="H226"/>
      <c r="I226"/>
      <c r="J226"/>
      <c r="K226"/>
      <c r="L226"/>
      <c r="M226"/>
      <c r="N226"/>
      <c r="O226"/>
      <c r="P226"/>
    </row>
    <row r="227" spans="2:16" s="5" customFormat="1" ht="15" customHeight="1">
      <c r="B227"/>
      <c r="C227"/>
      <c r="D227"/>
      <c r="E227"/>
      <c r="F227"/>
      <c r="G227"/>
      <c r="H227"/>
      <c r="I227"/>
      <c r="J227"/>
      <c r="K227"/>
      <c r="L227"/>
      <c r="M227"/>
      <c r="N227"/>
      <c r="O227"/>
      <c r="P227"/>
    </row>
    <row r="228" spans="2:16" s="5" customFormat="1" ht="15" customHeight="1">
      <c r="B228"/>
      <c r="C228"/>
      <c r="D228"/>
      <c r="E228"/>
      <c r="F228"/>
      <c r="G228"/>
      <c r="H228"/>
      <c r="I228"/>
      <c r="J228"/>
      <c r="K228"/>
      <c r="L228"/>
      <c r="M228"/>
      <c r="N228"/>
      <c r="O228"/>
      <c r="P228"/>
    </row>
    <row r="229" spans="2:16" s="5" customFormat="1" ht="15" customHeight="1">
      <c r="B229"/>
      <c r="C229"/>
      <c r="D229"/>
      <c r="E229"/>
      <c r="F229"/>
      <c r="G229"/>
      <c r="H229"/>
      <c r="I229"/>
      <c r="J229"/>
      <c r="K229"/>
      <c r="L229"/>
      <c r="M229"/>
      <c r="N229"/>
      <c r="O229"/>
      <c r="P229"/>
    </row>
    <row r="230" spans="2:16" s="5" customFormat="1" ht="15" customHeight="1">
      <c r="B230"/>
      <c r="C230"/>
      <c r="D230"/>
      <c r="E230"/>
      <c r="F230"/>
      <c r="G230"/>
      <c r="H230"/>
      <c r="I230"/>
      <c r="J230"/>
      <c r="K230"/>
      <c r="L230"/>
      <c r="M230"/>
      <c r="N230"/>
      <c r="O230"/>
      <c r="P230"/>
    </row>
    <row r="231" spans="2:16" s="5" customFormat="1" ht="15" customHeight="1">
      <c r="B231"/>
      <c r="C231"/>
      <c r="D231"/>
      <c r="E231"/>
      <c r="F231"/>
      <c r="G231"/>
      <c r="H231"/>
      <c r="I231"/>
      <c r="J231"/>
      <c r="K231"/>
      <c r="L231"/>
      <c r="M231"/>
      <c r="N231"/>
      <c r="O231"/>
      <c r="P231"/>
    </row>
    <row r="232" spans="2:16" s="5" customFormat="1" ht="15" customHeight="1">
      <c r="B232"/>
      <c r="C232"/>
      <c r="D232"/>
      <c r="E232"/>
      <c r="F232"/>
      <c r="G232"/>
      <c r="H232"/>
      <c r="I232"/>
      <c r="J232"/>
      <c r="K232"/>
      <c r="L232"/>
      <c r="M232"/>
      <c r="N232"/>
      <c r="O232"/>
      <c r="P232"/>
    </row>
    <row r="233" spans="2:16" s="5" customFormat="1" ht="15" customHeight="1">
      <c r="B233"/>
      <c r="C233"/>
      <c r="D233"/>
      <c r="E233"/>
      <c r="F233"/>
      <c r="G233"/>
      <c r="H233"/>
      <c r="I233"/>
      <c r="J233"/>
      <c r="K233"/>
      <c r="L233"/>
      <c r="M233"/>
      <c r="N233"/>
      <c r="O233"/>
      <c r="P233"/>
    </row>
    <row r="234" spans="2:16" s="5" customFormat="1" ht="15" customHeight="1">
      <c r="B234"/>
      <c r="C234"/>
      <c r="D234"/>
      <c r="E234"/>
      <c r="F234"/>
      <c r="G234"/>
      <c r="H234"/>
      <c r="I234"/>
      <c r="J234"/>
      <c r="K234"/>
      <c r="L234"/>
      <c r="M234"/>
      <c r="N234"/>
      <c r="O234"/>
      <c r="P234"/>
    </row>
    <row r="235" spans="2:16" s="5" customFormat="1" ht="15" customHeight="1">
      <c r="B235"/>
      <c r="C235"/>
      <c r="D235"/>
      <c r="E235"/>
      <c r="F235"/>
      <c r="G235"/>
      <c r="H235"/>
      <c r="I235"/>
      <c r="J235"/>
      <c r="K235"/>
      <c r="L235"/>
      <c r="M235"/>
      <c r="N235"/>
      <c r="O235"/>
      <c r="P235"/>
    </row>
    <row r="236" spans="2:16" s="5" customFormat="1" ht="15" customHeight="1">
      <c r="B236"/>
      <c r="C236"/>
      <c r="D236"/>
      <c r="E236"/>
      <c r="F236"/>
      <c r="G236"/>
      <c r="H236"/>
      <c r="I236"/>
      <c r="J236"/>
      <c r="K236"/>
      <c r="L236"/>
      <c r="M236"/>
      <c r="N236"/>
      <c r="O236"/>
      <c r="P236"/>
    </row>
    <row r="237" spans="2:16" s="5" customFormat="1" ht="15" customHeight="1">
      <c r="B237"/>
      <c r="C237"/>
      <c r="D237"/>
      <c r="E237"/>
      <c r="F237"/>
      <c r="G237"/>
      <c r="H237"/>
      <c r="I237"/>
      <c r="J237"/>
      <c r="K237"/>
      <c r="L237"/>
      <c r="M237"/>
      <c r="N237"/>
      <c r="O237"/>
      <c r="P237"/>
    </row>
    <row r="238" spans="2:16" s="5" customFormat="1" ht="15" customHeight="1">
      <c r="B238"/>
      <c r="C238"/>
      <c r="D238"/>
      <c r="E238"/>
      <c r="F238"/>
      <c r="G238"/>
      <c r="H238"/>
      <c r="I238"/>
      <c r="J238"/>
      <c r="K238"/>
      <c r="L238"/>
      <c r="M238"/>
      <c r="N238"/>
      <c r="O238"/>
      <c r="P238"/>
    </row>
    <row r="239" spans="2:16" s="5" customFormat="1" ht="15" customHeight="1">
      <c r="B239"/>
      <c r="C239"/>
      <c r="D239"/>
      <c r="E239"/>
      <c r="F239"/>
      <c r="G239"/>
      <c r="H239"/>
      <c r="I239"/>
      <c r="J239"/>
      <c r="K239"/>
      <c r="L239"/>
      <c r="M239"/>
      <c r="N239"/>
      <c r="O239"/>
      <c r="P239"/>
    </row>
    <row r="240" spans="2:16" s="5" customFormat="1" ht="15" customHeight="1">
      <c r="B240"/>
      <c r="C240"/>
      <c r="D240"/>
      <c r="E240"/>
      <c r="F240"/>
      <c r="G240"/>
      <c r="H240"/>
      <c r="I240"/>
      <c r="J240"/>
      <c r="K240"/>
      <c r="L240"/>
      <c r="M240"/>
      <c r="N240"/>
      <c r="O240"/>
      <c r="P240"/>
    </row>
    <row r="241" spans="2:16" s="5" customFormat="1" ht="15" customHeight="1">
      <c r="B241"/>
      <c r="C241"/>
      <c r="D241"/>
      <c r="E241"/>
      <c r="F241"/>
      <c r="G241"/>
      <c r="H241"/>
      <c r="I241"/>
      <c r="J241"/>
      <c r="K241"/>
      <c r="L241"/>
      <c r="M241"/>
      <c r="N241"/>
      <c r="O241"/>
      <c r="P241"/>
    </row>
    <row r="242" spans="2:16" s="5" customFormat="1" ht="15" customHeight="1">
      <c r="B242"/>
      <c r="C242"/>
      <c r="D242"/>
      <c r="E242"/>
      <c r="F242"/>
      <c r="G242"/>
      <c r="H242"/>
      <c r="I242"/>
      <c r="J242"/>
      <c r="K242"/>
      <c r="L242"/>
      <c r="M242"/>
      <c r="N242"/>
      <c r="O242"/>
      <c r="P242"/>
    </row>
    <row r="243" spans="2:16" s="5" customFormat="1" ht="15" customHeight="1">
      <c r="B243"/>
      <c r="C243"/>
      <c r="D243"/>
      <c r="E243"/>
      <c r="F243"/>
      <c r="G243"/>
      <c r="H243"/>
      <c r="I243"/>
      <c r="J243"/>
      <c r="K243"/>
      <c r="L243"/>
      <c r="M243"/>
      <c r="N243"/>
      <c r="O243"/>
      <c r="P243"/>
    </row>
    <row r="244" spans="2:16" s="5" customFormat="1" ht="15" customHeight="1">
      <c r="B244"/>
      <c r="C244"/>
      <c r="D244"/>
      <c r="E244"/>
      <c r="F244"/>
      <c r="G244"/>
      <c r="H244"/>
      <c r="I244"/>
      <c r="J244"/>
      <c r="K244"/>
      <c r="L244"/>
      <c r="M244"/>
      <c r="N244"/>
      <c r="O244"/>
      <c r="P244"/>
    </row>
    <row r="245" spans="2:16" s="5" customFormat="1" ht="15" customHeight="1">
      <c r="B245"/>
      <c r="C245"/>
      <c r="D245"/>
      <c r="E245"/>
      <c r="F245"/>
      <c r="G245"/>
      <c r="H245"/>
      <c r="I245"/>
      <c r="J245"/>
      <c r="K245"/>
      <c r="L245"/>
      <c r="M245"/>
      <c r="N245"/>
      <c r="O245"/>
      <c r="P245"/>
    </row>
    <row r="246" spans="2:16" s="5" customFormat="1" ht="15" customHeight="1">
      <c r="B246"/>
      <c r="C246"/>
      <c r="D246"/>
      <c r="E246"/>
      <c r="F246"/>
      <c r="G246"/>
      <c r="H246"/>
      <c r="I246"/>
      <c r="J246"/>
      <c r="K246"/>
      <c r="L246"/>
      <c r="M246"/>
      <c r="N246"/>
      <c r="O246"/>
      <c r="P246"/>
    </row>
    <row r="247" spans="2:16" s="5" customFormat="1" ht="15" customHeight="1">
      <c r="B247"/>
      <c r="C247"/>
      <c r="D247"/>
      <c r="E247"/>
      <c r="F247"/>
      <c r="G247"/>
      <c r="H247"/>
      <c r="I247"/>
      <c r="J247"/>
      <c r="K247"/>
      <c r="L247"/>
      <c r="M247"/>
      <c r="N247"/>
      <c r="O247"/>
      <c r="P247"/>
    </row>
    <row r="248" spans="2:16" s="5" customFormat="1" ht="15" customHeight="1">
      <c r="B248"/>
      <c r="C248"/>
      <c r="D248"/>
      <c r="E248"/>
      <c r="F248"/>
      <c r="G248"/>
      <c r="H248"/>
      <c r="I248"/>
      <c r="J248"/>
      <c r="K248"/>
      <c r="L248"/>
      <c r="M248"/>
      <c r="N248"/>
      <c r="O248"/>
      <c r="P248"/>
    </row>
    <row r="249" spans="2:16" s="5" customFormat="1" ht="15" customHeight="1">
      <c r="B249"/>
      <c r="C249"/>
      <c r="D249"/>
      <c r="E249"/>
      <c r="F249"/>
      <c r="G249"/>
      <c r="H249"/>
      <c r="I249"/>
      <c r="J249"/>
      <c r="K249"/>
      <c r="L249"/>
      <c r="M249"/>
      <c r="N249"/>
      <c r="O249"/>
      <c r="P249"/>
    </row>
    <row r="250" spans="2:16" s="5" customFormat="1" ht="15" customHeight="1">
      <c r="B250"/>
      <c r="C250"/>
      <c r="D250"/>
      <c r="E250"/>
      <c r="F250"/>
      <c r="G250"/>
      <c r="H250"/>
      <c r="I250"/>
      <c r="J250"/>
      <c r="K250"/>
      <c r="L250"/>
      <c r="M250"/>
      <c r="N250"/>
      <c r="O250"/>
      <c r="P250"/>
    </row>
    <row r="251" spans="2:16" s="5" customFormat="1" ht="15" customHeight="1">
      <c r="B251"/>
      <c r="C251"/>
      <c r="D251"/>
      <c r="E251"/>
      <c r="F251"/>
      <c r="G251"/>
      <c r="H251"/>
      <c r="I251"/>
      <c r="J251"/>
      <c r="K251"/>
      <c r="L251"/>
      <c r="M251"/>
      <c r="N251"/>
      <c r="O251"/>
      <c r="P251"/>
    </row>
    <row r="252" spans="2:16" s="5" customFormat="1" ht="15" customHeight="1">
      <c r="B252"/>
      <c r="C252"/>
      <c r="D252"/>
      <c r="E252"/>
      <c r="F252"/>
      <c r="G252"/>
      <c r="H252"/>
      <c r="I252"/>
      <c r="J252"/>
      <c r="K252"/>
      <c r="L252"/>
      <c r="M252"/>
      <c r="N252"/>
      <c r="O252"/>
      <c r="P252"/>
    </row>
    <row r="253" spans="2:16" s="5" customFormat="1" ht="15" customHeight="1">
      <c r="B253"/>
      <c r="C253"/>
      <c r="D253"/>
      <c r="E253"/>
      <c r="F253"/>
      <c r="G253"/>
      <c r="H253"/>
      <c r="I253"/>
      <c r="J253"/>
      <c r="K253"/>
      <c r="L253"/>
      <c r="M253"/>
      <c r="N253"/>
      <c r="O253"/>
      <c r="P253"/>
    </row>
    <row r="254" spans="2:16" s="5" customFormat="1" ht="15" customHeight="1">
      <c r="B254"/>
      <c r="C254"/>
      <c r="D254"/>
      <c r="E254"/>
      <c r="F254"/>
      <c r="G254"/>
      <c r="H254"/>
      <c r="I254"/>
      <c r="J254"/>
      <c r="K254"/>
      <c r="L254"/>
      <c r="M254"/>
      <c r="N254"/>
      <c r="O254"/>
      <c r="P254"/>
    </row>
    <row r="255" spans="2:16" s="5" customFormat="1" ht="15" customHeight="1">
      <c r="B255"/>
      <c r="C255"/>
      <c r="D255"/>
      <c r="E255"/>
      <c r="F255"/>
      <c r="G255"/>
      <c r="H255"/>
      <c r="I255"/>
      <c r="J255"/>
      <c r="K255"/>
      <c r="L255"/>
      <c r="M255"/>
      <c r="N255"/>
      <c r="O255"/>
      <c r="P255"/>
    </row>
    <row r="256" spans="2:16" s="5" customFormat="1" ht="15" customHeight="1">
      <c r="B256"/>
      <c r="C256"/>
      <c r="D256"/>
      <c r="E256"/>
      <c r="F256"/>
      <c r="G256"/>
      <c r="H256"/>
      <c r="I256"/>
      <c r="J256"/>
      <c r="K256"/>
      <c r="L256"/>
      <c r="M256"/>
      <c r="N256"/>
      <c r="O256"/>
      <c r="P256"/>
    </row>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spans="1:16" s="6" customFormat="1" ht="15" customHeight="1">
      <c r="A332"/>
      <c r="B332"/>
      <c r="C332"/>
      <c r="D332"/>
      <c r="E332"/>
      <c r="F332"/>
      <c r="G332"/>
      <c r="H332"/>
      <c r="I332"/>
      <c r="J332"/>
      <c r="K332"/>
      <c r="L332"/>
      <c r="M332"/>
      <c r="N332"/>
      <c r="O332"/>
      <c r="P332"/>
    </row>
    <row r="333" spans="1:16" s="6" customFormat="1" ht="15" customHeight="1">
      <c r="A333"/>
      <c r="B333"/>
      <c r="C333"/>
      <c r="D333"/>
      <c r="E333"/>
      <c r="F333"/>
      <c r="G333"/>
      <c r="H333"/>
      <c r="I333"/>
      <c r="J333"/>
      <c r="K333"/>
      <c r="L333"/>
      <c r="M333"/>
      <c r="N333"/>
      <c r="O333"/>
      <c r="P333"/>
    </row>
    <row r="334" spans="1:16" s="6" customFormat="1" ht="15" customHeight="1">
      <c r="A334"/>
      <c r="B334"/>
      <c r="C334"/>
      <c r="D334"/>
      <c r="E334"/>
      <c r="F334"/>
      <c r="G334"/>
      <c r="H334"/>
      <c r="I334"/>
      <c r="J334"/>
      <c r="K334"/>
      <c r="L334"/>
      <c r="M334"/>
      <c r="N334"/>
      <c r="O334"/>
      <c r="P334"/>
    </row>
    <row r="335" spans="1:16" s="6" customFormat="1" ht="15" customHeight="1">
      <c r="A335"/>
      <c r="B335"/>
      <c r="C335"/>
      <c r="D335"/>
      <c r="E335"/>
      <c r="F335"/>
      <c r="G335"/>
      <c r="H335"/>
      <c r="I335"/>
      <c r="J335"/>
      <c r="K335"/>
      <c r="L335"/>
      <c r="M335"/>
      <c r="N335"/>
      <c r="O335"/>
      <c r="P335"/>
    </row>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sheetData>
  <sheetProtection/>
  <mergeCells count="1">
    <mergeCell ref="D5:E5"/>
  </mergeCells>
  <printOptions/>
  <pageMargins left="0.7086614173228347" right="0.7086614173228347" top="0.7480314960629921" bottom="0.7480314960629921" header="0.31496062992125984" footer="0.31496062992125984"/>
  <pageSetup horizontalDpi="600" verticalDpi="600" orientation="portrait" paperSize="9" scale="60" r:id="rId1"/>
  <headerFooter>
    <oddFooter>&amp;CPage &amp;P of &amp;N</oddFooter>
  </headerFooter>
  <rowBreaks count="1" manualBreakCount="1">
    <brk id="477" max="4" man="1"/>
  </rowBreaks>
</worksheet>
</file>

<file path=xl/worksheets/sheet8.xml><?xml version="1.0" encoding="utf-8"?>
<worksheet xmlns="http://schemas.openxmlformats.org/spreadsheetml/2006/main" xmlns:r="http://schemas.openxmlformats.org/officeDocument/2006/relationships">
  <sheetPr>
    <tabColor rgb="FFFFFF00"/>
  </sheetPr>
  <dimension ref="A1:F108"/>
  <sheetViews>
    <sheetView zoomScalePageLayoutView="0" workbookViewId="0" topLeftCell="A1">
      <selection activeCell="H4" sqref="H4"/>
    </sheetView>
  </sheetViews>
  <sheetFormatPr defaultColWidth="9.140625" defaultRowHeight="15"/>
  <cols>
    <col min="2" max="2" width="18.8515625" style="0" bestFit="1" customWidth="1"/>
    <col min="3" max="3" width="47.421875" style="0" bestFit="1" customWidth="1"/>
    <col min="4" max="4" width="49.7109375" style="0" customWidth="1"/>
    <col min="5" max="5" width="12.421875" style="0" customWidth="1"/>
  </cols>
  <sheetData>
    <row r="1" spans="1:5" ht="15">
      <c r="A1" s="9" t="s">
        <v>2057</v>
      </c>
      <c r="B1" s="9" t="s">
        <v>793</v>
      </c>
      <c r="C1" s="10" t="s">
        <v>794</v>
      </c>
      <c r="D1" s="10" t="s">
        <v>795</v>
      </c>
      <c r="E1" s="10" t="s">
        <v>2079</v>
      </c>
    </row>
    <row r="2" spans="1:5" ht="25.5">
      <c r="A2" s="25" t="s">
        <v>2058</v>
      </c>
      <c r="B2" s="13">
        <v>10006</v>
      </c>
      <c r="C2" s="14" t="s">
        <v>800</v>
      </c>
      <c r="D2" s="15" t="s">
        <v>1899</v>
      </c>
      <c r="E2" s="27" t="s">
        <v>1748</v>
      </c>
    </row>
    <row r="3" spans="1:5" ht="38.25">
      <c r="A3" s="25" t="s">
        <v>2058</v>
      </c>
      <c r="B3" s="13">
        <v>10013</v>
      </c>
      <c r="C3" s="14" t="s">
        <v>806</v>
      </c>
      <c r="D3" s="15" t="s">
        <v>1902</v>
      </c>
      <c r="E3" s="27" t="s">
        <v>1748</v>
      </c>
    </row>
    <row r="4" spans="1:5" ht="38.25">
      <c r="A4" s="25" t="s">
        <v>2058</v>
      </c>
      <c r="B4" s="11">
        <v>10014</v>
      </c>
      <c r="C4" s="12" t="s">
        <v>807</v>
      </c>
      <c r="D4" s="8" t="s">
        <v>808</v>
      </c>
      <c r="E4" s="27" t="s">
        <v>1748</v>
      </c>
    </row>
    <row r="5" spans="1:5" ht="25.5">
      <c r="A5" s="25" t="s">
        <v>2058</v>
      </c>
      <c r="B5" s="13">
        <v>10018</v>
      </c>
      <c r="C5" s="14" t="s">
        <v>814</v>
      </c>
      <c r="D5" s="15" t="s">
        <v>815</v>
      </c>
      <c r="E5" s="27" t="s">
        <v>1748</v>
      </c>
    </row>
    <row r="6" spans="1:5" ht="38.25">
      <c r="A6" s="25" t="s">
        <v>2058</v>
      </c>
      <c r="B6" s="11">
        <v>10019</v>
      </c>
      <c r="C6" s="12" t="s">
        <v>816</v>
      </c>
      <c r="D6" s="8" t="s">
        <v>817</v>
      </c>
      <c r="E6" s="27" t="s">
        <v>1748</v>
      </c>
    </row>
    <row r="7" spans="1:5" ht="38.25">
      <c r="A7" s="25" t="s">
        <v>2058</v>
      </c>
      <c r="B7" s="13">
        <v>10020</v>
      </c>
      <c r="C7" s="14" t="s">
        <v>818</v>
      </c>
      <c r="D7" s="15" t="s">
        <v>819</v>
      </c>
      <c r="E7" s="27" t="s">
        <v>1748</v>
      </c>
    </row>
    <row r="8" spans="1:5" ht="25.5">
      <c r="A8" s="25" t="s">
        <v>2058</v>
      </c>
      <c r="B8" s="11">
        <v>10103</v>
      </c>
      <c r="C8" s="12" t="s">
        <v>822</v>
      </c>
      <c r="D8" s="8" t="s">
        <v>1903</v>
      </c>
      <c r="E8" s="27" t="s">
        <v>1748</v>
      </c>
    </row>
    <row r="9" spans="1:5" ht="25.5">
      <c r="A9" s="25" t="s">
        <v>2058</v>
      </c>
      <c r="B9" s="11">
        <v>10114</v>
      </c>
      <c r="C9" s="12" t="s">
        <v>834</v>
      </c>
      <c r="D9" s="8" t="s">
        <v>1908</v>
      </c>
      <c r="E9" s="27" t="s">
        <v>1748</v>
      </c>
    </row>
    <row r="10" spans="1:5" ht="25.5">
      <c r="A10" s="25" t="s">
        <v>2058</v>
      </c>
      <c r="B10" s="13">
        <v>10132</v>
      </c>
      <c r="C10" s="14" t="s">
        <v>847</v>
      </c>
      <c r="D10" s="15" t="s">
        <v>848</v>
      </c>
      <c r="E10" s="27" t="s">
        <v>1748</v>
      </c>
    </row>
    <row r="11" spans="1:5" ht="25.5">
      <c r="A11" s="25" t="s">
        <v>2058</v>
      </c>
      <c r="B11" s="11">
        <v>10133</v>
      </c>
      <c r="C11" s="12" t="s">
        <v>850</v>
      </c>
      <c r="D11" s="8" t="s">
        <v>851</v>
      </c>
      <c r="E11" s="27" t="s">
        <v>1748</v>
      </c>
    </row>
    <row r="12" spans="1:5" ht="38.25">
      <c r="A12" s="25" t="s">
        <v>2058</v>
      </c>
      <c r="B12" s="11">
        <v>10424</v>
      </c>
      <c r="C12" s="12" t="s">
        <v>882</v>
      </c>
      <c r="D12" s="8" t="s">
        <v>883</v>
      </c>
      <c r="E12" s="26" t="s">
        <v>1748</v>
      </c>
    </row>
    <row r="13" spans="1:5" ht="25.5">
      <c r="A13" s="25" t="s">
        <v>2058</v>
      </c>
      <c r="B13" s="13">
        <v>10425</v>
      </c>
      <c r="C13" s="14" t="s">
        <v>885</v>
      </c>
      <c r="D13" s="15" t="s">
        <v>1918</v>
      </c>
      <c r="E13" s="26" t="s">
        <v>1748</v>
      </c>
    </row>
    <row r="14" spans="1:5" ht="25.5">
      <c r="A14" s="25" t="s">
        <v>2058</v>
      </c>
      <c r="B14" s="13">
        <v>10508</v>
      </c>
      <c r="C14" s="14" t="s">
        <v>900</v>
      </c>
      <c r="D14" s="15" t="s">
        <v>901</v>
      </c>
      <c r="E14" s="26" t="s">
        <v>1748</v>
      </c>
    </row>
    <row r="15" spans="1:5" ht="25.5">
      <c r="A15" s="25" t="s">
        <v>2058</v>
      </c>
      <c r="B15" s="11">
        <v>10512</v>
      </c>
      <c r="C15" s="12" t="s">
        <v>903</v>
      </c>
      <c r="D15" s="8" t="s">
        <v>904</v>
      </c>
      <c r="E15" s="26" t="s">
        <v>1748</v>
      </c>
    </row>
    <row r="16" spans="1:5" ht="25.5">
      <c r="A16" s="25" t="s">
        <v>2058</v>
      </c>
      <c r="B16" s="13">
        <v>10516</v>
      </c>
      <c r="C16" s="14" t="s">
        <v>906</v>
      </c>
      <c r="D16" s="15" t="s">
        <v>907</v>
      </c>
      <c r="E16" s="26" t="s">
        <v>1748</v>
      </c>
    </row>
    <row r="17" spans="1:5" ht="25.5">
      <c r="A17" s="25" t="s">
        <v>2058</v>
      </c>
      <c r="B17" s="11">
        <v>10528</v>
      </c>
      <c r="C17" s="12" t="s">
        <v>905</v>
      </c>
      <c r="D17" s="8" t="s">
        <v>912</v>
      </c>
      <c r="E17" s="26" t="s">
        <v>1748</v>
      </c>
    </row>
    <row r="18" spans="1:5" ht="51">
      <c r="A18" s="25" t="s">
        <v>2059</v>
      </c>
      <c r="B18" s="11">
        <v>20005</v>
      </c>
      <c r="C18" s="12" t="s">
        <v>921</v>
      </c>
      <c r="D18" s="8" t="s">
        <v>922</v>
      </c>
      <c r="E18" s="28" t="s">
        <v>1748</v>
      </c>
    </row>
    <row r="19" spans="1:5" ht="38.25">
      <c r="A19" s="25" t="s">
        <v>2059</v>
      </c>
      <c r="B19" s="13">
        <v>20011</v>
      </c>
      <c r="C19" s="14" t="s">
        <v>929</v>
      </c>
      <c r="D19" s="15" t="s">
        <v>930</v>
      </c>
      <c r="E19" s="28" t="s">
        <v>1748</v>
      </c>
    </row>
    <row r="20" spans="1:5" ht="25.5">
      <c r="A20" s="25" t="s">
        <v>2059</v>
      </c>
      <c r="B20" s="13">
        <v>20032</v>
      </c>
      <c r="C20" s="14" t="s">
        <v>948</v>
      </c>
      <c r="D20" s="15" t="s">
        <v>949</v>
      </c>
      <c r="E20" s="28" t="s">
        <v>1748</v>
      </c>
    </row>
    <row r="21" spans="1:5" ht="25.5">
      <c r="A21" s="25" t="s">
        <v>2059</v>
      </c>
      <c r="B21" s="11">
        <v>20034</v>
      </c>
      <c r="C21" s="12" t="s">
        <v>950</v>
      </c>
      <c r="D21" s="8" t="s">
        <v>1925</v>
      </c>
      <c r="E21" s="28" t="s">
        <v>1748</v>
      </c>
    </row>
    <row r="22" spans="1:5" ht="25.5">
      <c r="A22" s="25" t="s">
        <v>2059</v>
      </c>
      <c r="B22" s="11">
        <v>20103</v>
      </c>
      <c r="C22" s="12" t="s">
        <v>953</v>
      </c>
      <c r="D22" s="8" t="s">
        <v>954</v>
      </c>
      <c r="E22" s="28" t="s">
        <v>1748</v>
      </c>
    </row>
    <row r="23" spans="1:5" ht="38.25">
      <c r="A23" s="25" t="s">
        <v>2059</v>
      </c>
      <c r="B23" s="13">
        <v>20104</v>
      </c>
      <c r="C23" s="14" t="s">
        <v>955</v>
      </c>
      <c r="D23" s="15" t="s">
        <v>956</v>
      </c>
      <c r="E23" s="28" t="s">
        <v>1748</v>
      </c>
    </row>
    <row r="24" spans="1:5" ht="25.5">
      <c r="A24" s="25" t="s">
        <v>2059</v>
      </c>
      <c r="B24" s="13">
        <v>20106</v>
      </c>
      <c r="C24" s="14" t="s">
        <v>959</v>
      </c>
      <c r="D24" s="15" t="s">
        <v>960</v>
      </c>
      <c r="E24" s="28" t="s">
        <v>1748</v>
      </c>
    </row>
    <row r="25" spans="1:5" ht="25.5">
      <c r="A25" s="25" t="s">
        <v>2059</v>
      </c>
      <c r="B25" s="13">
        <v>20108</v>
      </c>
      <c r="C25" s="14" t="s">
        <v>962</v>
      </c>
      <c r="D25" s="15" t="s">
        <v>963</v>
      </c>
      <c r="E25" s="28" t="s">
        <v>1748</v>
      </c>
    </row>
    <row r="26" spans="1:5" ht="25.5">
      <c r="A26" s="25" t="s">
        <v>2059</v>
      </c>
      <c r="B26" s="11">
        <v>20305</v>
      </c>
      <c r="C26" s="12" t="s">
        <v>976</v>
      </c>
      <c r="D26" s="8" t="s">
        <v>977</v>
      </c>
      <c r="E26" s="28" t="s">
        <v>1748</v>
      </c>
    </row>
    <row r="27" spans="1:5" ht="15">
      <c r="A27" s="25" t="s">
        <v>2059</v>
      </c>
      <c r="B27" s="13">
        <v>20511</v>
      </c>
      <c r="C27" s="14" t="s">
        <v>900</v>
      </c>
      <c r="D27" s="15" t="s">
        <v>984</v>
      </c>
      <c r="E27" s="28" t="s">
        <v>1748</v>
      </c>
    </row>
    <row r="28" spans="1:5" ht="15">
      <c r="A28" s="25" t="s">
        <v>2059</v>
      </c>
      <c r="B28" s="11">
        <v>20515</v>
      </c>
      <c r="C28" s="12" t="s">
        <v>903</v>
      </c>
      <c r="D28" s="8" t="s">
        <v>985</v>
      </c>
      <c r="E28" s="28" t="s">
        <v>1748</v>
      </c>
    </row>
    <row r="29" spans="1:5" ht="15">
      <c r="A29" s="25" t="s">
        <v>2059</v>
      </c>
      <c r="B29" s="13">
        <v>20519</v>
      </c>
      <c r="C29" s="14" t="s">
        <v>906</v>
      </c>
      <c r="D29" s="15" t="s">
        <v>986</v>
      </c>
      <c r="E29" s="28" t="s">
        <v>1748</v>
      </c>
    </row>
    <row r="30" spans="1:5" ht="15">
      <c r="A30" s="25" t="s">
        <v>2059</v>
      </c>
      <c r="B30" s="11">
        <v>20531</v>
      </c>
      <c r="C30" s="12" t="s">
        <v>905</v>
      </c>
      <c r="D30" s="8" t="s">
        <v>989</v>
      </c>
      <c r="E30" s="28" t="s">
        <v>1748</v>
      </c>
    </row>
    <row r="31" spans="1:5" ht="15">
      <c r="A31" s="25" t="s">
        <v>2059</v>
      </c>
      <c r="B31" s="13">
        <v>20201</v>
      </c>
      <c r="C31" s="14" t="s">
        <v>970</v>
      </c>
      <c r="D31" s="15" t="s">
        <v>971</v>
      </c>
      <c r="E31" s="28" t="s">
        <v>1748</v>
      </c>
    </row>
    <row r="32" spans="1:5" ht="25.5">
      <c r="A32" s="25" t="s">
        <v>96</v>
      </c>
      <c r="B32" s="11">
        <v>30005</v>
      </c>
      <c r="C32" s="12" t="s">
        <v>1010</v>
      </c>
      <c r="D32" s="8" t="s">
        <v>1011</v>
      </c>
      <c r="E32" s="28" t="s">
        <v>1748</v>
      </c>
    </row>
    <row r="33" spans="1:5" ht="25.5">
      <c r="A33" s="25" t="s">
        <v>96</v>
      </c>
      <c r="B33" s="13">
        <v>30006</v>
      </c>
      <c r="C33" s="14" t="s">
        <v>1012</v>
      </c>
      <c r="D33" s="15" t="s">
        <v>1013</v>
      </c>
      <c r="E33" s="28" t="s">
        <v>1748</v>
      </c>
    </row>
    <row r="34" spans="1:5" ht="25.5">
      <c r="A34" s="25" t="s">
        <v>1038</v>
      </c>
      <c r="B34" s="11">
        <v>40302</v>
      </c>
      <c r="C34" s="12" t="s">
        <v>1046</v>
      </c>
      <c r="D34" s="8" t="s">
        <v>1937</v>
      </c>
      <c r="E34" s="28" t="s">
        <v>1748</v>
      </c>
    </row>
    <row r="35" spans="1:5" ht="38.25">
      <c r="A35" s="25" t="s">
        <v>1038</v>
      </c>
      <c r="B35" s="13">
        <v>40510</v>
      </c>
      <c r="C35" s="14" t="s">
        <v>1055</v>
      </c>
      <c r="D35" s="8" t="s">
        <v>1958</v>
      </c>
      <c r="E35" s="28" t="s">
        <v>1748</v>
      </c>
    </row>
    <row r="36" spans="1:5" ht="38.25">
      <c r="A36" s="25" t="s">
        <v>1038</v>
      </c>
      <c r="B36" s="13">
        <v>40512</v>
      </c>
      <c r="C36" s="14" t="s">
        <v>1057</v>
      </c>
      <c r="D36" s="8" t="s">
        <v>1960</v>
      </c>
      <c r="E36" s="28" t="s">
        <v>1748</v>
      </c>
    </row>
    <row r="37" spans="1:6" ht="15">
      <c r="A37" s="25" t="s">
        <v>1038</v>
      </c>
      <c r="B37" s="16">
        <v>41601</v>
      </c>
      <c r="C37" s="7" t="s">
        <v>1086</v>
      </c>
      <c r="D37" s="8"/>
      <c r="E37" s="28" t="s">
        <v>1748</v>
      </c>
      <c r="F37" t="s">
        <v>2104</v>
      </c>
    </row>
    <row r="38" spans="1:6" ht="15">
      <c r="A38" s="25" t="s">
        <v>1038</v>
      </c>
      <c r="B38" s="16">
        <v>41606</v>
      </c>
      <c r="C38" s="7" t="s">
        <v>1771</v>
      </c>
      <c r="D38" s="8"/>
      <c r="E38" s="28"/>
      <c r="F38" t="s">
        <v>2083</v>
      </c>
    </row>
    <row r="39" spans="1:6" ht="15">
      <c r="A39" s="25" t="s">
        <v>1038</v>
      </c>
      <c r="B39" s="16">
        <v>41621</v>
      </c>
      <c r="C39" s="7" t="s">
        <v>1771</v>
      </c>
      <c r="D39" s="8"/>
      <c r="E39" s="28" t="s">
        <v>1748</v>
      </c>
      <c r="F39" t="s">
        <v>2083</v>
      </c>
    </row>
    <row r="40" spans="1:6" ht="15">
      <c r="A40" s="25" t="s">
        <v>1038</v>
      </c>
      <c r="B40" s="16">
        <v>41616</v>
      </c>
      <c r="C40" s="7" t="s">
        <v>2077</v>
      </c>
      <c r="D40" s="8"/>
      <c r="E40" s="28" t="s">
        <v>1748</v>
      </c>
      <c r="F40" t="s">
        <v>2102</v>
      </c>
    </row>
    <row r="41" spans="1:6" ht="15">
      <c r="A41" s="25" t="s">
        <v>1038</v>
      </c>
      <c r="B41" s="30">
        <v>41705</v>
      </c>
      <c r="C41" s="31" t="s">
        <v>1097</v>
      </c>
      <c r="D41" s="8"/>
      <c r="E41" s="28" t="s">
        <v>1748</v>
      </c>
      <c r="F41" t="s">
        <v>2084</v>
      </c>
    </row>
    <row r="42" spans="1:5" ht="25.5">
      <c r="A42" s="25" t="s">
        <v>1038</v>
      </c>
      <c r="B42" s="13">
        <v>41803</v>
      </c>
      <c r="C42" s="14" t="s">
        <v>1102</v>
      </c>
      <c r="D42" s="8" t="s">
        <v>1103</v>
      </c>
      <c r="E42" s="28" t="s">
        <v>1748</v>
      </c>
    </row>
    <row r="43" spans="1:5" ht="15">
      <c r="A43" s="25" t="s">
        <v>1038</v>
      </c>
      <c r="B43" s="11">
        <v>41915</v>
      </c>
      <c r="C43" s="12" t="s">
        <v>1132</v>
      </c>
      <c r="D43" s="8" t="s">
        <v>1133</v>
      </c>
      <c r="E43" s="28" t="s">
        <v>1748</v>
      </c>
    </row>
    <row r="44" spans="1:5" ht="15">
      <c r="A44" s="25" t="s">
        <v>1038</v>
      </c>
      <c r="B44" s="13">
        <v>41918</v>
      </c>
      <c r="C44" s="14" t="s">
        <v>1138</v>
      </c>
      <c r="D44" s="8" t="s">
        <v>1139</v>
      </c>
      <c r="E44" s="28" t="s">
        <v>1748</v>
      </c>
    </row>
    <row r="45" spans="1:5" ht="15">
      <c r="A45" s="25" t="s">
        <v>1038</v>
      </c>
      <c r="B45" s="11">
        <v>42105</v>
      </c>
      <c r="C45" s="12" t="s">
        <v>1174</v>
      </c>
      <c r="D45" s="8" t="s">
        <v>1175</v>
      </c>
      <c r="E45" s="28" t="s">
        <v>1748</v>
      </c>
    </row>
    <row r="46" spans="1:5" ht="25.5">
      <c r="A46" s="25" t="s">
        <v>1038</v>
      </c>
      <c r="B46" s="11">
        <v>42109</v>
      </c>
      <c r="C46" s="12" t="s">
        <v>1177</v>
      </c>
      <c r="D46" s="8" t="s">
        <v>1178</v>
      </c>
      <c r="E46" s="28" t="s">
        <v>1748</v>
      </c>
    </row>
    <row r="47" spans="1:5" ht="25.5">
      <c r="A47" s="25" t="s">
        <v>1038</v>
      </c>
      <c r="B47" s="11">
        <v>42501</v>
      </c>
      <c r="C47" s="12" t="s">
        <v>1194</v>
      </c>
      <c r="D47" s="8" t="s">
        <v>1992</v>
      </c>
      <c r="E47" s="28" t="s">
        <v>1748</v>
      </c>
    </row>
    <row r="48" spans="1:5" ht="25.5">
      <c r="A48" s="25" t="s">
        <v>1038</v>
      </c>
      <c r="B48" s="13">
        <v>42615</v>
      </c>
      <c r="C48" s="14" t="s">
        <v>1211</v>
      </c>
      <c r="D48" s="8" t="s">
        <v>1212</v>
      </c>
      <c r="E48" s="28" t="s">
        <v>1748</v>
      </c>
    </row>
    <row r="49" spans="1:5" ht="25.5">
      <c r="A49" s="25" t="s">
        <v>2060</v>
      </c>
      <c r="B49" s="11">
        <v>50005</v>
      </c>
      <c r="C49" s="12" t="s">
        <v>1227</v>
      </c>
      <c r="D49" s="8" t="s">
        <v>1228</v>
      </c>
      <c r="E49" s="28" t="s">
        <v>1823</v>
      </c>
    </row>
    <row r="50" spans="1:5" ht="102">
      <c r="A50" s="25" t="s">
        <v>2060</v>
      </c>
      <c r="B50" s="11">
        <v>50111</v>
      </c>
      <c r="C50" s="12" t="s">
        <v>1313</v>
      </c>
      <c r="D50" s="8" t="s">
        <v>1895</v>
      </c>
      <c r="E50" s="28" t="s">
        <v>1823</v>
      </c>
    </row>
    <row r="51" spans="1:5" ht="15">
      <c r="A51" s="25" t="s">
        <v>2060</v>
      </c>
      <c r="B51" s="13">
        <v>50947</v>
      </c>
      <c r="C51" s="14" t="s">
        <v>1462</v>
      </c>
      <c r="D51" s="15"/>
      <c r="E51" s="28" t="s">
        <v>1823</v>
      </c>
    </row>
    <row r="52" spans="1:5" ht="38.25">
      <c r="A52" s="25" t="s">
        <v>2060</v>
      </c>
      <c r="B52" s="11">
        <v>51401</v>
      </c>
      <c r="C52" s="12" t="s">
        <v>1527</v>
      </c>
      <c r="D52" s="8" t="s">
        <v>1528</v>
      </c>
      <c r="E52" s="28" t="s">
        <v>1823</v>
      </c>
    </row>
    <row r="53" spans="1:5" ht="15">
      <c r="A53" s="25" t="s">
        <v>2061</v>
      </c>
      <c r="B53" s="11">
        <v>60004</v>
      </c>
      <c r="C53" s="12" t="s">
        <v>1539</v>
      </c>
      <c r="D53" s="8" t="s">
        <v>1540</v>
      </c>
      <c r="E53" s="28" t="s">
        <v>1748</v>
      </c>
    </row>
    <row r="54" spans="1:5" ht="15">
      <c r="A54" s="25" t="s">
        <v>2061</v>
      </c>
      <c r="B54" s="13">
        <v>60009</v>
      </c>
      <c r="C54" s="14" t="s">
        <v>1549</v>
      </c>
      <c r="D54" s="15" t="s">
        <v>1550</v>
      </c>
      <c r="E54" s="28" t="s">
        <v>1748</v>
      </c>
    </row>
    <row r="55" spans="1:5" ht="15">
      <c r="A55" s="25" t="s">
        <v>2061</v>
      </c>
      <c r="B55" s="11">
        <v>60010</v>
      </c>
      <c r="C55" s="12" t="s">
        <v>1551</v>
      </c>
      <c r="D55" s="8" t="s">
        <v>1552</v>
      </c>
      <c r="E55" s="28" t="s">
        <v>1748</v>
      </c>
    </row>
    <row r="56" spans="1:5" ht="38.25">
      <c r="A56" s="25" t="s">
        <v>2061</v>
      </c>
      <c r="B56" s="13">
        <v>60019</v>
      </c>
      <c r="C56" s="14" t="s">
        <v>1560</v>
      </c>
      <c r="D56" s="15" t="s">
        <v>1561</v>
      </c>
      <c r="E56" s="28" t="s">
        <v>1748</v>
      </c>
    </row>
    <row r="57" spans="1:5" ht="38.25">
      <c r="A57" s="25" t="s">
        <v>2061</v>
      </c>
      <c r="B57" s="11">
        <v>60021</v>
      </c>
      <c r="C57" s="12" t="s">
        <v>1562</v>
      </c>
      <c r="D57" s="8" t="s">
        <v>1563</v>
      </c>
      <c r="E57" s="28" t="s">
        <v>1748</v>
      </c>
    </row>
    <row r="58" spans="1:5" ht="25.5">
      <c r="A58" s="25" t="s">
        <v>2061</v>
      </c>
      <c r="B58" s="11">
        <v>60033</v>
      </c>
      <c r="C58" s="12" t="s">
        <v>1418</v>
      </c>
      <c r="D58" s="8" t="s">
        <v>1570</v>
      </c>
      <c r="E58" s="28" t="s">
        <v>1748</v>
      </c>
    </row>
    <row r="59" spans="1:5" ht="38.25">
      <c r="A59" s="25" t="s">
        <v>2061</v>
      </c>
      <c r="B59" s="11">
        <v>60037</v>
      </c>
      <c r="C59" s="12" t="s">
        <v>1424</v>
      </c>
      <c r="D59" s="8" t="s">
        <v>1571</v>
      </c>
      <c r="E59" s="28" t="s">
        <v>1748</v>
      </c>
    </row>
    <row r="60" spans="1:5" ht="51">
      <c r="A60" s="25" t="s">
        <v>2061</v>
      </c>
      <c r="B60" s="13">
        <v>60039</v>
      </c>
      <c r="C60" s="14" t="s">
        <v>1488</v>
      </c>
      <c r="D60" s="15" t="s">
        <v>1572</v>
      </c>
      <c r="E60" s="28" t="s">
        <v>1748</v>
      </c>
    </row>
    <row r="61" spans="1:5" ht="38.25">
      <c r="A61" s="25" t="s">
        <v>2061</v>
      </c>
      <c r="B61" s="13">
        <v>60049</v>
      </c>
      <c r="C61" s="14" t="s">
        <v>1304</v>
      </c>
      <c r="D61" s="15" t="s">
        <v>2040</v>
      </c>
      <c r="E61" s="28" t="s">
        <v>1748</v>
      </c>
    </row>
    <row r="62" spans="1:5" ht="38.25">
      <c r="A62" s="25" t="s">
        <v>2061</v>
      </c>
      <c r="B62" s="13">
        <v>60053</v>
      </c>
      <c r="C62" s="14" t="s">
        <v>1576</v>
      </c>
      <c r="D62" s="15" t="s">
        <v>2041</v>
      </c>
      <c r="E62" s="28" t="s">
        <v>1748</v>
      </c>
    </row>
    <row r="63" spans="1:5" ht="38.25">
      <c r="A63" s="25" t="s">
        <v>2061</v>
      </c>
      <c r="B63" s="11">
        <v>60055</v>
      </c>
      <c r="C63" s="12" t="s">
        <v>1285</v>
      </c>
      <c r="D63" s="8" t="s">
        <v>1577</v>
      </c>
      <c r="E63" s="28" t="s">
        <v>1748</v>
      </c>
    </row>
    <row r="64" spans="1:5" ht="25.5">
      <c r="A64" s="25" t="s">
        <v>2061</v>
      </c>
      <c r="B64" s="13">
        <v>60057</v>
      </c>
      <c r="C64" s="14" t="s">
        <v>1578</v>
      </c>
      <c r="D64" s="15" t="s">
        <v>1579</v>
      </c>
      <c r="E64" s="28" t="s">
        <v>1748</v>
      </c>
    </row>
    <row r="65" spans="1:5" ht="25.5">
      <c r="A65" s="25" t="s">
        <v>2061</v>
      </c>
      <c r="B65" s="11">
        <v>60059</v>
      </c>
      <c r="C65" s="12" t="s">
        <v>1414</v>
      </c>
      <c r="D65" s="8" t="s">
        <v>2042</v>
      </c>
      <c r="E65" s="28" t="s">
        <v>1748</v>
      </c>
    </row>
    <row r="66" spans="1:5" ht="25.5">
      <c r="A66" s="25" t="s">
        <v>2061</v>
      </c>
      <c r="B66" s="13">
        <v>60401</v>
      </c>
      <c r="C66" s="14" t="s">
        <v>1584</v>
      </c>
      <c r="D66" s="15" t="s">
        <v>1585</v>
      </c>
      <c r="E66" s="28" t="s">
        <v>1748</v>
      </c>
    </row>
    <row r="67" spans="1:5" ht="25.5">
      <c r="A67" s="25" t="s">
        <v>2061</v>
      </c>
      <c r="B67" s="11">
        <v>60403</v>
      </c>
      <c r="C67" s="12" t="s">
        <v>1586</v>
      </c>
      <c r="D67" s="8" t="s">
        <v>1587</v>
      </c>
      <c r="E67" s="28" t="s">
        <v>1748</v>
      </c>
    </row>
    <row r="68" spans="1:5" ht="25.5">
      <c r="A68" s="25" t="s">
        <v>2061</v>
      </c>
      <c r="B68" s="13">
        <v>60405</v>
      </c>
      <c r="C68" s="14" t="s">
        <v>1588</v>
      </c>
      <c r="D68" s="15" t="s">
        <v>1589</v>
      </c>
      <c r="E68" s="28" t="s">
        <v>1748</v>
      </c>
    </row>
    <row r="69" spans="1:5" ht="25.5">
      <c r="A69" s="25" t="s">
        <v>2061</v>
      </c>
      <c r="B69" s="11">
        <v>60407</v>
      </c>
      <c r="C69" s="12" t="s">
        <v>1590</v>
      </c>
      <c r="D69" s="8" t="s">
        <v>1591</v>
      </c>
      <c r="E69" s="28" t="s">
        <v>1748</v>
      </c>
    </row>
    <row r="70" spans="1:5" ht="25.5">
      <c r="A70" s="25" t="s">
        <v>2061</v>
      </c>
      <c r="B70" s="13">
        <v>60409</v>
      </c>
      <c r="C70" s="14" t="s">
        <v>1592</v>
      </c>
      <c r="D70" s="15" t="s">
        <v>1593</v>
      </c>
      <c r="E70" s="28" t="s">
        <v>1748</v>
      </c>
    </row>
    <row r="71" spans="1:5" ht="25.5">
      <c r="A71" s="25" t="s">
        <v>2061</v>
      </c>
      <c r="B71" s="11">
        <v>60411</v>
      </c>
      <c r="C71" s="12" t="s">
        <v>1594</v>
      </c>
      <c r="D71" s="8" t="s">
        <v>1595</v>
      </c>
      <c r="E71" s="28" t="s">
        <v>1748</v>
      </c>
    </row>
    <row r="72" spans="1:5" ht="25.5">
      <c r="A72" s="25" t="s">
        <v>2061</v>
      </c>
      <c r="B72" s="13">
        <v>60413</v>
      </c>
      <c r="C72" s="14" t="s">
        <v>1596</v>
      </c>
      <c r="D72" s="15" t="s">
        <v>1597</v>
      </c>
      <c r="E72" s="28" t="s">
        <v>1748</v>
      </c>
    </row>
    <row r="73" spans="1:5" ht="25.5">
      <c r="A73" s="25" t="s">
        <v>2061</v>
      </c>
      <c r="B73" s="11">
        <v>60415</v>
      </c>
      <c r="C73" s="12" t="s">
        <v>1598</v>
      </c>
      <c r="D73" s="8" t="s">
        <v>1599</v>
      </c>
      <c r="E73" s="28" t="s">
        <v>1748</v>
      </c>
    </row>
    <row r="74" spans="1:5" ht="25.5">
      <c r="A74" s="25" t="s">
        <v>2061</v>
      </c>
      <c r="B74" s="13">
        <v>60417</v>
      </c>
      <c r="C74" s="14" t="s">
        <v>1600</v>
      </c>
      <c r="D74" s="15" t="s">
        <v>1601</v>
      </c>
      <c r="E74" s="28" t="s">
        <v>1748</v>
      </c>
    </row>
    <row r="75" spans="1:5" ht="25.5">
      <c r="A75" s="25" t="s">
        <v>2061</v>
      </c>
      <c r="B75" s="11">
        <v>60419</v>
      </c>
      <c r="C75" s="12" t="s">
        <v>1602</v>
      </c>
      <c r="D75" s="8" t="s">
        <v>1603</v>
      </c>
      <c r="E75" s="28" t="s">
        <v>1748</v>
      </c>
    </row>
    <row r="76" spans="1:5" ht="25.5">
      <c r="A76" s="25" t="s">
        <v>2061</v>
      </c>
      <c r="B76" s="13">
        <v>60421</v>
      </c>
      <c r="C76" s="14" t="s">
        <v>1604</v>
      </c>
      <c r="D76" s="15" t="s">
        <v>1605</v>
      </c>
      <c r="E76" s="28" t="s">
        <v>1748</v>
      </c>
    </row>
    <row r="77" spans="1:5" ht="25.5">
      <c r="A77" s="25" t="s">
        <v>2061</v>
      </c>
      <c r="B77" s="11">
        <v>60425</v>
      </c>
      <c r="C77" s="12" t="s">
        <v>1606</v>
      </c>
      <c r="D77" s="8" t="s">
        <v>1607</v>
      </c>
      <c r="E77" s="28" t="s">
        <v>1748</v>
      </c>
    </row>
    <row r="78" spans="1:5" ht="25.5">
      <c r="A78" s="25" t="s">
        <v>2061</v>
      </c>
      <c r="B78" s="13">
        <v>60427</v>
      </c>
      <c r="C78" s="14" t="s">
        <v>1608</v>
      </c>
      <c r="D78" s="15" t="s">
        <v>1609</v>
      </c>
      <c r="E78" s="28" t="s">
        <v>1748</v>
      </c>
    </row>
    <row r="79" spans="1:5" ht="25.5">
      <c r="A79" s="25" t="s">
        <v>2061</v>
      </c>
      <c r="B79" s="11">
        <v>60431</v>
      </c>
      <c r="C79" s="12" t="s">
        <v>1610</v>
      </c>
      <c r="D79" s="8" t="s">
        <v>1611</v>
      </c>
      <c r="E79" s="28" t="s">
        <v>1748</v>
      </c>
    </row>
    <row r="80" spans="1:5" ht="25.5">
      <c r="A80" s="25" t="s">
        <v>2061</v>
      </c>
      <c r="B80" s="11">
        <v>60435</v>
      </c>
      <c r="C80" s="12" t="s">
        <v>1614</v>
      </c>
      <c r="D80" s="8" t="s">
        <v>1615</v>
      </c>
      <c r="E80" s="28" t="s">
        <v>1748</v>
      </c>
    </row>
    <row r="81" spans="1:5" ht="25.5">
      <c r="A81" s="25" t="s">
        <v>2061</v>
      </c>
      <c r="B81" s="13">
        <v>60437</v>
      </c>
      <c r="C81" s="14" t="s">
        <v>1616</v>
      </c>
      <c r="D81" s="15" t="s">
        <v>1617</v>
      </c>
      <c r="E81" s="28" t="s">
        <v>1748</v>
      </c>
    </row>
    <row r="82" spans="1:5" ht="25.5">
      <c r="A82" s="25" t="s">
        <v>2061</v>
      </c>
      <c r="B82" s="11">
        <v>60441</v>
      </c>
      <c r="C82" s="12" t="s">
        <v>1618</v>
      </c>
      <c r="D82" s="8" t="s">
        <v>1619</v>
      </c>
      <c r="E82" s="28" t="s">
        <v>1748</v>
      </c>
    </row>
    <row r="83" spans="1:5" ht="25.5">
      <c r="A83" s="25" t="s">
        <v>2061</v>
      </c>
      <c r="B83" s="13">
        <v>60491</v>
      </c>
      <c r="C83" s="14" t="s">
        <v>1668</v>
      </c>
      <c r="D83" s="15" t="s">
        <v>1669</v>
      </c>
      <c r="E83" s="28" t="s">
        <v>1748</v>
      </c>
    </row>
    <row r="84" spans="1:5" ht="25.5">
      <c r="A84" s="25" t="s">
        <v>2061</v>
      </c>
      <c r="B84" s="11">
        <v>60493</v>
      </c>
      <c r="C84" s="12" t="s">
        <v>1466</v>
      </c>
      <c r="D84" s="8" t="s">
        <v>1670</v>
      </c>
      <c r="E84" s="28" t="s">
        <v>1748</v>
      </c>
    </row>
    <row r="85" spans="1:5" ht="25.5">
      <c r="A85" s="25" t="s">
        <v>2061</v>
      </c>
      <c r="B85" s="13">
        <v>60495</v>
      </c>
      <c r="C85" s="14" t="s">
        <v>1671</v>
      </c>
      <c r="D85" s="15" t="s">
        <v>1672</v>
      </c>
      <c r="E85" s="28" t="s">
        <v>1748</v>
      </c>
    </row>
    <row r="86" spans="1:5" ht="25.5">
      <c r="A86" s="25" t="s">
        <v>2061</v>
      </c>
      <c r="B86" s="11">
        <v>60496</v>
      </c>
      <c r="C86" s="12" t="s">
        <v>1673</v>
      </c>
      <c r="D86" s="8" t="s">
        <v>1674</v>
      </c>
      <c r="E86" s="28" t="s">
        <v>1748</v>
      </c>
    </row>
    <row r="87" spans="1:5" ht="25.5">
      <c r="A87" s="25" t="s">
        <v>2061</v>
      </c>
      <c r="B87" s="13">
        <v>60497</v>
      </c>
      <c r="C87" s="14" t="s">
        <v>1675</v>
      </c>
      <c r="D87" s="15" t="s">
        <v>1676</v>
      </c>
      <c r="E87" s="28" t="s">
        <v>1748</v>
      </c>
    </row>
    <row r="88" spans="1:5" ht="25.5">
      <c r="A88" s="25" t="s">
        <v>2061</v>
      </c>
      <c r="B88" s="11">
        <v>60498</v>
      </c>
      <c r="C88" s="12" t="s">
        <v>1677</v>
      </c>
      <c r="D88" s="8" t="s">
        <v>1678</v>
      </c>
      <c r="E88" s="28" t="s">
        <v>1748</v>
      </c>
    </row>
    <row r="89" spans="1:5" ht="25.5">
      <c r="A89" s="25" t="s">
        <v>2061</v>
      </c>
      <c r="B89" s="13">
        <v>60499</v>
      </c>
      <c r="C89" s="14" t="s">
        <v>1679</v>
      </c>
      <c r="D89" s="15" t="s">
        <v>2043</v>
      </c>
      <c r="E89" s="28" t="s">
        <v>1748</v>
      </c>
    </row>
    <row r="90" spans="1:5" ht="25.5">
      <c r="A90" s="25" t="s">
        <v>2061</v>
      </c>
      <c r="B90" s="13">
        <v>60504</v>
      </c>
      <c r="C90" s="14" t="s">
        <v>1686</v>
      </c>
      <c r="D90" s="15" t="s">
        <v>1687</v>
      </c>
      <c r="E90" s="28" t="s">
        <v>1748</v>
      </c>
    </row>
    <row r="91" spans="1:5" ht="25.5">
      <c r="A91" s="25" t="s">
        <v>2061</v>
      </c>
      <c r="B91" s="13">
        <v>60506</v>
      </c>
      <c r="C91" s="14" t="s">
        <v>1690</v>
      </c>
      <c r="D91" s="15" t="s">
        <v>1691</v>
      </c>
      <c r="E91" s="28" t="s">
        <v>1748</v>
      </c>
    </row>
    <row r="92" spans="1:5" ht="25.5">
      <c r="A92" s="25" t="s">
        <v>2061</v>
      </c>
      <c r="B92" s="11">
        <v>60507</v>
      </c>
      <c r="C92" s="12" t="s">
        <v>1692</v>
      </c>
      <c r="D92" s="8" t="s">
        <v>1693</v>
      </c>
      <c r="E92" s="28" t="s">
        <v>1748</v>
      </c>
    </row>
    <row r="93" spans="1:5" ht="25.5">
      <c r="A93" s="25" t="s">
        <v>2061</v>
      </c>
      <c r="B93" s="13">
        <v>60508</v>
      </c>
      <c r="C93" s="14" t="s">
        <v>1694</v>
      </c>
      <c r="D93" s="15" t="s">
        <v>1695</v>
      </c>
      <c r="E93" s="28" t="s">
        <v>1748</v>
      </c>
    </row>
    <row r="94" spans="1:5" ht="25.5">
      <c r="A94" s="25" t="s">
        <v>2061</v>
      </c>
      <c r="B94" s="11">
        <v>60511</v>
      </c>
      <c r="C94" s="12" t="s">
        <v>1696</v>
      </c>
      <c r="D94" s="8" t="s">
        <v>2044</v>
      </c>
      <c r="E94" s="28" t="s">
        <v>1748</v>
      </c>
    </row>
    <row r="95" spans="1:5" ht="15">
      <c r="A95" s="25" t="s">
        <v>2061</v>
      </c>
      <c r="B95" s="13">
        <v>60513</v>
      </c>
      <c r="C95" s="14" t="s">
        <v>1697</v>
      </c>
      <c r="D95" s="15" t="s">
        <v>2045</v>
      </c>
      <c r="E95" s="28" t="s">
        <v>1748</v>
      </c>
    </row>
    <row r="96" spans="1:5" ht="25.5">
      <c r="A96" s="25" t="s">
        <v>2061</v>
      </c>
      <c r="B96" s="11">
        <v>60601</v>
      </c>
      <c r="C96" s="12" t="s">
        <v>1698</v>
      </c>
      <c r="D96" s="8" t="s">
        <v>1699</v>
      </c>
      <c r="E96" s="28" t="s">
        <v>1748</v>
      </c>
    </row>
    <row r="97" spans="1:5" ht="25.5">
      <c r="A97" s="25" t="s">
        <v>2061</v>
      </c>
      <c r="B97" s="13">
        <v>60603</v>
      </c>
      <c r="C97" s="14" t="s">
        <v>1700</v>
      </c>
      <c r="D97" s="15" t="s">
        <v>1701</v>
      </c>
      <c r="E97" s="28" t="s">
        <v>1748</v>
      </c>
    </row>
    <row r="98" spans="1:5" ht="25.5">
      <c r="A98" s="25" t="s">
        <v>2061</v>
      </c>
      <c r="B98" s="11">
        <v>60605</v>
      </c>
      <c r="C98" s="12" t="s">
        <v>1702</v>
      </c>
      <c r="D98" s="8" t="s">
        <v>1703</v>
      </c>
      <c r="E98" s="28" t="s">
        <v>1748</v>
      </c>
    </row>
    <row r="99" spans="1:5" ht="25.5">
      <c r="A99" s="25" t="s">
        <v>2061</v>
      </c>
      <c r="B99" s="13">
        <v>60607</v>
      </c>
      <c r="C99" s="14" t="s">
        <v>1704</v>
      </c>
      <c r="D99" s="15" t="s">
        <v>1705</v>
      </c>
      <c r="E99" s="28" t="s">
        <v>1748</v>
      </c>
    </row>
    <row r="100" spans="1:5" ht="25.5">
      <c r="A100" s="25" t="s">
        <v>2061</v>
      </c>
      <c r="B100" s="11">
        <v>60609</v>
      </c>
      <c r="C100" s="12" t="s">
        <v>1706</v>
      </c>
      <c r="D100" s="8" t="s">
        <v>1707</v>
      </c>
      <c r="E100" s="28" t="s">
        <v>1748</v>
      </c>
    </row>
    <row r="101" spans="1:5" ht="25.5">
      <c r="A101" s="25" t="s">
        <v>2061</v>
      </c>
      <c r="B101" s="13">
        <v>60611</v>
      </c>
      <c r="C101" s="14" t="s">
        <v>1708</v>
      </c>
      <c r="D101" s="15" t="s">
        <v>1709</v>
      </c>
      <c r="E101" s="28" t="s">
        <v>1748</v>
      </c>
    </row>
    <row r="102" spans="1:5" ht="25.5">
      <c r="A102" s="25" t="s">
        <v>2061</v>
      </c>
      <c r="B102" s="11">
        <v>60613</v>
      </c>
      <c r="C102" s="12" t="s">
        <v>1710</v>
      </c>
      <c r="D102" s="8" t="s">
        <v>1711</v>
      </c>
      <c r="E102" s="28" t="s">
        <v>1748</v>
      </c>
    </row>
    <row r="103" spans="1:5" ht="25.5">
      <c r="A103" s="25" t="s">
        <v>2061</v>
      </c>
      <c r="B103" s="13">
        <v>60615</v>
      </c>
      <c r="C103" s="14" t="s">
        <v>1712</v>
      </c>
      <c r="D103" s="15" t="s">
        <v>1713</v>
      </c>
      <c r="E103" s="28" t="s">
        <v>1748</v>
      </c>
    </row>
    <row r="104" spans="1:5" ht="25.5">
      <c r="A104" s="25" t="s">
        <v>2061</v>
      </c>
      <c r="B104" s="11">
        <v>60616</v>
      </c>
      <c r="C104" s="12" t="s">
        <v>1714</v>
      </c>
      <c r="D104" s="8" t="s">
        <v>1715</v>
      </c>
      <c r="E104" s="28" t="s">
        <v>1748</v>
      </c>
    </row>
    <row r="105" spans="1:5" ht="25.5">
      <c r="A105" s="25" t="s">
        <v>2061</v>
      </c>
      <c r="B105" s="13">
        <v>60617</v>
      </c>
      <c r="C105" s="14" t="s">
        <v>1716</v>
      </c>
      <c r="D105" s="15" t="s">
        <v>1717</v>
      </c>
      <c r="E105" s="28" t="s">
        <v>1748</v>
      </c>
    </row>
    <row r="106" spans="1:5" ht="25.5">
      <c r="A106" s="25" t="s">
        <v>2061</v>
      </c>
      <c r="B106" s="11">
        <v>60618</v>
      </c>
      <c r="C106" s="12" t="s">
        <v>1718</v>
      </c>
      <c r="D106" s="8" t="s">
        <v>1719</v>
      </c>
      <c r="E106" s="28" t="s">
        <v>1748</v>
      </c>
    </row>
    <row r="107" spans="1:5" ht="25.5">
      <c r="A107" s="25" t="s">
        <v>2061</v>
      </c>
      <c r="B107" s="11">
        <v>99997</v>
      </c>
      <c r="C107" s="12" t="s">
        <v>1722</v>
      </c>
      <c r="D107" s="8" t="s">
        <v>1723</v>
      </c>
      <c r="E107" s="28" t="s">
        <v>1748</v>
      </c>
    </row>
    <row r="108" spans="1:5" ht="25.5">
      <c r="A108" s="25" t="s">
        <v>2061</v>
      </c>
      <c r="B108" s="13">
        <v>99998</v>
      </c>
      <c r="C108" s="14" t="s">
        <v>1724</v>
      </c>
      <c r="D108" s="15" t="s">
        <v>1725</v>
      </c>
      <c r="E108" s="28" t="s">
        <v>1748</v>
      </c>
    </row>
  </sheetData>
  <sheetProtection/>
  <autoFilter ref="A1:E1"/>
  <printOptions/>
  <pageMargins left="0.7086614173228347" right="0.7086614173228347" top="0.7480314960629921" bottom="0.7480314960629921" header="0.31496062992125984" footer="0.31496062992125984"/>
  <pageSetup horizontalDpi="600" verticalDpi="600" orientation="portrait" paperSize="9" scale="60" r:id="rId3"/>
  <headerFooter>
    <oddFooter>&amp;CPage &amp;P
&amp;Z&amp;F</oddFooter>
  </headerFooter>
  <colBreaks count="1" manualBreakCount="1">
    <brk id="5" max="65535" man="1"/>
  </colBreaks>
  <legacyDrawing r:id="rId2"/>
</worksheet>
</file>

<file path=xl/worksheets/sheet9.xml><?xml version="1.0" encoding="utf-8"?>
<worksheet xmlns="http://schemas.openxmlformats.org/spreadsheetml/2006/main" xmlns:r="http://schemas.openxmlformats.org/officeDocument/2006/relationships">
  <sheetPr>
    <tabColor theme="9" tint="-0.24997000396251678"/>
  </sheetPr>
  <dimension ref="A1:C78"/>
  <sheetViews>
    <sheetView tabSelected="1" zoomScalePageLayoutView="0" workbookViewId="0" topLeftCell="A1">
      <pane ySplit="7" topLeftCell="A10" activePane="bottomLeft" state="frozen"/>
      <selection pane="topLeft" activeCell="B10" sqref="B10"/>
      <selection pane="bottomLeft" activeCell="C5" sqref="C5"/>
    </sheetView>
  </sheetViews>
  <sheetFormatPr defaultColWidth="9.140625" defaultRowHeight="15"/>
  <cols>
    <col min="1" max="1" width="22.140625" style="8" customWidth="1"/>
    <col min="2" max="2" width="71.421875" style="25" customWidth="1"/>
    <col min="3" max="3" width="84.00390625" style="7" customWidth="1"/>
    <col min="4" max="230" width="9.140625" style="7" customWidth="1"/>
    <col min="231" max="231" width="18.8515625" style="7" bestFit="1" customWidth="1"/>
    <col min="232" max="232" width="52.421875" style="7" bestFit="1" customWidth="1"/>
    <col min="233" max="233" width="61.7109375" style="7" customWidth="1"/>
    <col min="234" max="234" width="34.421875" style="7" customWidth="1"/>
    <col min="235" max="236" width="9.140625" style="7" customWidth="1"/>
    <col min="237" max="237" width="44.421875" style="7" bestFit="1" customWidth="1"/>
    <col min="238" max="16384" width="9.140625" style="7" customWidth="1"/>
  </cols>
  <sheetData>
    <row r="1" spans="1:3" ht="12.75">
      <c r="A1" s="55"/>
      <c r="B1" s="37"/>
      <c r="C1" s="32"/>
    </row>
    <row r="2" spans="1:3" ht="18">
      <c r="A2" s="55"/>
      <c r="B2" s="56" t="s">
        <v>792</v>
      </c>
      <c r="C2" s="32"/>
    </row>
    <row r="3" spans="1:3" ht="12.75">
      <c r="A3" s="55"/>
      <c r="B3" s="57"/>
      <c r="C3" s="32"/>
    </row>
    <row r="4" spans="1:3" ht="15.75">
      <c r="A4" s="55"/>
      <c r="B4" s="63" t="s">
        <v>2058</v>
      </c>
      <c r="C4" s="32"/>
    </row>
    <row r="5" spans="1:3" ht="12.75">
      <c r="A5" s="55"/>
      <c r="B5" s="64" t="s">
        <v>2105</v>
      </c>
      <c r="C5" s="37"/>
    </row>
    <row r="6" spans="1:3" ht="13.5" customHeight="1">
      <c r="A6" s="55"/>
      <c r="B6" s="37"/>
      <c r="C6" s="32"/>
    </row>
    <row r="7" spans="1:3" ht="12.75">
      <c r="A7" s="52" t="s">
        <v>793</v>
      </c>
      <c r="B7" s="53" t="s">
        <v>794</v>
      </c>
      <c r="C7" s="54" t="s">
        <v>795</v>
      </c>
    </row>
    <row r="8" spans="1:3" ht="21" customHeight="1">
      <c r="A8" s="45">
        <v>10000</v>
      </c>
      <c r="B8" s="46" t="s">
        <v>796</v>
      </c>
      <c r="C8" s="47" t="s">
        <v>1898</v>
      </c>
    </row>
    <row r="9" spans="1:3" ht="21" customHeight="1">
      <c r="A9" s="45">
        <v>10004</v>
      </c>
      <c r="B9" s="46" t="s">
        <v>797</v>
      </c>
      <c r="C9" s="47" t="s">
        <v>798</v>
      </c>
    </row>
    <row r="10" spans="1:3" ht="25.5">
      <c r="A10" s="45">
        <v>10005</v>
      </c>
      <c r="B10" s="46" t="s">
        <v>799</v>
      </c>
      <c r="C10" s="47" t="s">
        <v>1897</v>
      </c>
    </row>
    <row r="11" spans="1:3" ht="25.5">
      <c r="A11" s="45">
        <v>10007</v>
      </c>
      <c r="B11" s="46" t="s">
        <v>801</v>
      </c>
      <c r="C11" s="47" t="s">
        <v>1900</v>
      </c>
    </row>
    <row r="12" spans="1:3" ht="16.5" customHeight="1">
      <c r="A12" s="48">
        <v>10010</v>
      </c>
      <c r="B12" s="49" t="s">
        <v>802</v>
      </c>
      <c r="C12" s="47" t="s">
        <v>1834</v>
      </c>
    </row>
    <row r="13" spans="1:3" ht="25.5">
      <c r="A13" s="45">
        <v>10011</v>
      </c>
      <c r="B13" s="46" t="s">
        <v>803</v>
      </c>
      <c r="C13" s="47" t="s">
        <v>804</v>
      </c>
    </row>
    <row r="14" spans="1:3" ht="25.5">
      <c r="A14" s="45">
        <v>10012</v>
      </c>
      <c r="B14" s="46" t="s">
        <v>805</v>
      </c>
      <c r="C14" s="47" t="s">
        <v>1901</v>
      </c>
    </row>
    <row r="15" spans="1:3" ht="22.5" customHeight="1">
      <c r="A15" s="45">
        <v>10015</v>
      </c>
      <c r="B15" s="46" t="s">
        <v>809</v>
      </c>
      <c r="C15" s="47" t="s">
        <v>1835</v>
      </c>
    </row>
    <row r="16" spans="1:3" ht="21" customHeight="1">
      <c r="A16" s="45">
        <v>10016</v>
      </c>
      <c r="B16" s="46" t="s">
        <v>810</v>
      </c>
      <c r="C16" s="47" t="s">
        <v>811</v>
      </c>
    </row>
    <row r="17" spans="1:3" ht="21" customHeight="1">
      <c r="A17" s="45">
        <v>10017</v>
      </c>
      <c r="B17" s="46" t="s">
        <v>812</v>
      </c>
      <c r="C17" s="47" t="s">
        <v>813</v>
      </c>
    </row>
    <row r="18" spans="1:3" ht="25.5">
      <c r="A18" s="45">
        <v>10022</v>
      </c>
      <c r="B18" s="46" t="s">
        <v>1728</v>
      </c>
      <c r="C18" s="47" t="s">
        <v>1836</v>
      </c>
    </row>
    <row r="19" spans="1:3" ht="21" customHeight="1">
      <c r="A19" s="45">
        <v>10024</v>
      </c>
      <c r="B19" s="46" t="s">
        <v>2071</v>
      </c>
      <c r="C19" s="47" t="s">
        <v>2099</v>
      </c>
    </row>
    <row r="20" spans="1:3" ht="21" customHeight="1">
      <c r="A20" s="45">
        <v>10025</v>
      </c>
      <c r="B20" s="46" t="s">
        <v>820</v>
      </c>
      <c r="C20" s="47" t="s">
        <v>1837</v>
      </c>
    </row>
    <row r="21" spans="1:3" ht="21" customHeight="1">
      <c r="A21" s="45">
        <v>10026</v>
      </c>
      <c r="B21" s="46" t="s">
        <v>821</v>
      </c>
      <c r="C21" s="47" t="s">
        <v>1838</v>
      </c>
    </row>
    <row r="22" spans="1:3" ht="18" customHeight="1">
      <c r="A22" s="45">
        <v>10028</v>
      </c>
      <c r="B22" s="46" t="s">
        <v>1729</v>
      </c>
      <c r="C22" s="47" t="s">
        <v>1839</v>
      </c>
    </row>
    <row r="23" spans="1:3" ht="38.25">
      <c r="A23" s="45">
        <v>10106</v>
      </c>
      <c r="B23" s="46" t="s">
        <v>823</v>
      </c>
      <c r="C23" s="47" t="s">
        <v>824</v>
      </c>
    </row>
    <row r="24" spans="1:3" ht="39.75" customHeight="1">
      <c r="A24" s="45">
        <v>10107</v>
      </c>
      <c r="B24" s="46" t="s">
        <v>825</v>
      </c>
      <c r="C24" s="47" t="s">
        <v>1904</v>
      </c>
    </row>
    <row r="25" spans="1:3" ht="25.5">
      <c r="A25" s="45">
        <v>10108</v>
      </c>
      <c r="B25" s="46" t="s">
        <v>826</v>
      </c>
      <c r="C25" s="47" t="s">
        <v>1905</v>
      </c>
    </row>
    <row r="26" spans="1:3" ht="21.75" customHeight="1">
      <c r="A26" s="45">
        <v>10109</v>
      </c>
      <c r="B26" s="46" t="s">
        <v>827</v>
      </c>
      <c r="C26" s="47" t="s">
        <v>828</v>
      </c>
    </row>
    <row r="27" spans="1:3" ht="21" customHeight="1">
      <c r="A27" s="45">
        <v>10111</v>
      </c>
      <c r="B27" s="46" t="s">
        <v>829</v>
      </c>
      <c r="C27" s="47" t="s">
        <v>1906</v>
      </c>
    </row>
    <row r="28" spans="1:3" ht="21" customHeight="1">
      <c r="A28" s="45">
        <v>10112</v>
      </c>
      <c r="B28" s="46" t="s">
        <v>830</v>
      </c>
      <c r="C28" s="47" t="s">
        <v>831</v>
      </c>
    </row>
    <row r="29" spans="1:3" ht="21" customHeight="1">
      <c r="A29" s="45">
        <v>10113</v>
      </c>
      <c r="B29" s="46" t="s">
        <v>832</v>
      </c>
      <c r="C29" s="47" t="s">
        <v>1907</v>
      </c>
    </row>
    <row r="30" spans="1:3" ht="21" customHeight="1">
      <c r="A30" s="45">
        <v>10115</v>
      </c>
      <c r="B30" s="46" t="s">
        <v>833</v>
      </c>
      <c r="C30" s="47" t="s">
        <v>1909</v>
      </c>
    </row>
    <row r="31" spans="1:3" ht="21" customHeight="1">
      <c r="A31" s="45">
        <v>10116</v>
      </c>
      <c r="B31" s="46" t="s">
        <v>835</v>
      </c>
      <c r="C31" s="47" t="s">
        <v>837</v>
      </c>
    </row>
    <row r="32" spans="1:3" ht="21" customHeight="1">
      <c r="A32" s="45">
        <v>10117</v>
      </c>
      <c r="B32" s="46" t="s">
        <v>836</v>
      </c>
      <c r="C32" s="47" t="s">
        <v>839</v>
      </c>
    </row>
    <row r="33" spans="1:3" ht="25.5">
      <c r="A33" s="45">
        <v>10121</v>
      </c>
      <c r="B33" s="46" t="s">
        <v>838</v>
      </c>
      <c r="C33" s="47" t="s">
        <v>841</v>
      </c>
    </row>
    <row r="34" spans="1:3" ht="21" customHeight="1">
      <c r="A34" s="45">
        <v>10122</v>
      </c>
      <c r="B34" s="46" t="s">
        <v>840</v>
      </c>
      <c r="C34" s="47" t="s">
        <v>843</v>
      </c>
    </row>
    <row r="35" spans="1:3" ht="25.5">
      <c r="A35" s="45">
        <v>10124</v>
      </c>
      <c r="B35" s="46" t="s">
        <v>842</v>
      </c>
      <c r="C35" s="47" t="s">
        <v>845</v>
      </c>
    </row>
    <row r="36" spans="1:3" ht="21" customHeight="1">
      <c r="A36" s="45">
        <v>10134</v>
      </c>
      <c r="B36" s="46" t="s">
        <v>1730</v>
      </c>
      <c r="C36" s="47" t="s">
        <v>1840</v>
      </c>
    </row>
    <row r="37" spans="1:3" ht="25.5">
      <c r="A37" s="45">
        <v>10135</v>
      </c>
      <c r="B37" s="46" t="s">
        <v>844</v>
      </c>
      <c r="C37" s="47" t="s">
        <v>1910</v>
      </c>
    </row>
    <row r="38" spans="1:3" ht="25.5">
      <c r="A38" s="45">
        <v>10136</v>
      </c>
      <c r="B38" s="46" t="s">
        <v>846</v>
      </c>
      <c r="C38" s="47" t="s">
        <v>1911</v>
      </c>
    </row>
    <row r="39" spans="1:3" ht="38.25">
      <c r="A39" s="45">
        <v>10137</v>
      </c>
      <c r="B39" s="46" t="s">
        <v>849</v>
      </c>
      <c r="C39" s="47" t="s">
        <v>1841</v>
      </c>
    </row>
    <row r="40" spans="1:3" ht="21" customHeight="1">
      <c r="A40" s="45">
        <v>10140</v>
      </c>
      <c r="B40" s="46" t="s">
        <v>346</v>
      </c>
      <c r="C40" s="47" t="s">
        <v>1912</v>
      </c>
    </row>
    <row r="41" spans="1:3" ht="38.25">
      <c r="A41" s="45">
        <v>10201</v>
      </c>
      <c r="B41" s="46" t="s">
        <v>852</v>
      </c>
      <c r="C41" s="47" t="s">
        <v>1913</v>
      </c>
    </row>
    <row r="42" spans="1:3" ht="25.5">
      <c r="A42" s="45">
        <v>10301</v>
      </c>
      <c r="B42" s="46" t="s">
        <v>853</v>
      </c>
      <c r="C42" s="47" t="s">
        <v>854</v>
      </c>
    </row>
    <row r="43" spans="1:3" ht="25.5">
      <c r="A43" s="45">
        <v>10302</v>
      </c>
      <c r="B43" s="46" t="s">
        <v>349</v>
      </c>
      <c r="C43" s="47" t="s">
        <v>856</v>
      </c>
    </row>
    <row r="44" spans="1:3" ht="19.5" customHeight="1">
      <c r="A44" s="45">
        <v>10401</v>
      </c>
      <c r="B44" s="46" t="s">
        <v>855</v>
      </c>
      <c r="C44" s="47" t="s">
        <v>858</v>
      </c>
    </row>
    <row r="45" spans="1:3" ht="38.25">
      <c r="A45" s="45">
        <v>10402</v>
      </c>
      <c r="B45" s="46" t="s">
        <v>857</v>
      </c>
      <c r="C45" s="47" t="s">
        <v>1914</v>
      </c>
    </row>
    <row r="46" spans="1:3" ht="25.5">
      <c r="A46" s="45">
        <v>10403</v>
      </c>
      <c r="B46" s="46" t="s">
        <v>357</v>
      </c>
      <c r="C46" s="47" t="s">
        <v>859</v>
      </c>
    </row>
    <row r="47" spans="1:3" ht="38.25">
      <c r="A47" s="45">
        <v>10404</v>
      </c>
      <c r="B47" s="46" t="s">
        <v>72</v>
      </c>
      <c r="C47" s="47" t="s">
        <v>861</v>
      </c>
    </row>
    <row r="48" spans="1:3" ht="38.25">
      <c r="A48" s="45">
        <v>10405</v>
      </c>
      <c r="B48" s="46" t="s">
        <v>860</v>
      </c>
      <c r="C48" s="47" t="s">
        <v>862</v>
      </c>
    </row>
    <row r="49" spans="1:3" ht="25.5">
      <c r="A49" s="45">
        <v>10406</v>
      </c>
      <c r="B49" s="46" t="s">
        <v>365</v>
      </c>
      <c r="C49" s="47" t="s">
        <v>863</v>
      </c>
    </row>
    <row r="50" spans="1:3" ht="38.25">
      <c r="A50" s="45">
        <v>10407</v>
      </c>
      <c r="B50" s="46" t="s">
        <v>646</v>
      </c>
      <c r="C50" s="47" t="s">
        <v>864</v>
      </c>
    </row>
    <row r="51" spans="1:3" ht="25.5">
      <c r="A51" s="45">
        <v>10408</v>
      </c>
      <c r="B51" s="46" t="s">
        <v>362</v>
      </c>
      <c r="C51" s="47" t="s">
        <v>1915</v>
      </c>
    </row>
    <row r="52" spans="1:3" ht="25.5">
      <c r="A52" s="45">
        <v>10409</v>
      </c>
      <c r="B52" s="46" t="s">
        <v>368</v>
      </c>
      <c r="C52" s="47" t="s">
        <v>865</v>
      </c>
    </row>
    <row r="53" spans="1:3" ht="18.75" customHeight="1">
      <c r="A53" s="45">
        <v>10412</v>
      </c>
      <c r="B53" s="46" t="s">
        <v>355</v>
      </c>
      <c r="C53" s="47" t="s">
        <v>867</v>
      </c>
    </row>
    <row r="54" spans="1:3" ht="38.25">
      <c r="A54" s="45">
        <v>10413</v>
      </c>
      <c r="B54" s="46" t="s">
        <v>866</v>
      </c>
      <c r="C54" s="47" t="s">
        <v>1916</v>
      </c>
    </row>
    <row r="55" spans="1:3" ht="38.25">
      <c r="A55" s="45">
        <v>10414</v>
      </c>
      <c r="B55" s="46" t="s">
        <v>868</v>
      </c>
      <c r="C55" s="47" t="s">
        <v>870</v>
      </c>
    </row>
    <row r="56" spans="1:3" ht="38.25">
      <c r="A56" s="45">
        <v>10416</v>
      </c>
      <c r="B56" s="46" t="s">
        <v>869</v>
      </c>
      <c r="C56" s="47" t="s">
        <v>871</v>
      </c>
    </row>
    <row r="57" spans="1:3" ht="15.75" customHeight="1">
      <c r="A57" s="45">
        <v>10417</v>
      </c>
      <c r="B57" s="46" t="s">
        <v>873</v>
      </c>
      <c r="C57" s="47" t="s">
        <v>874</v>
      </c>
    </row>
    <row r="58" spans="1:3" ht="15.75" customHeight="1">
      <c r="A58" s="45">
        <v>10418</v>
      </c>
      <c r="B58" s="46" t="s">
        <v>872</v>
      </c>
      <c r="C58" s="47" t="s">
        <v>1917</v>
      </c>
    </row>
    <row r="59" spans="1:3" ht="38.25">
      <c r="A59" s="45">
        <v>10420</v>
      </c>
      <c r="B59" s="46" t="s">
        <v>875</v>
      </c>
      <c r="C59" s="47" t="s">
        <v>877</v>
      </c>
    </row>
    <row r="60" spans="1:3" ht="38.25">
      <c r="A60" s="45">
        <v>10421</v>
      </c>
      <c r="B60" s="46" t="s">
        <v>876</v>
      </c>
      <c r="C60" s="47" t="s">
        <v>878</v>
      </c>
    </row>
    <row r="61" spans="1:3" ht="21" customHeight="1">
      <c r="A61" s="45">
        <v>10422</v>
      </c>
      <c r="B61" s="46" t="s">
        <v>351</v>
      </c>
      <c r="C61" s="47" t="s">
        <v>880</v>
      </c>
    </row>
    <row r="62" spans="1:3" ht="21" customHeight="1">
      <c r="A62" s="45">
        <v>10426</v>
      </c>
      <c r="B62" s="46" t="s">
        <v>879</v>
      </c>
      <c r="C62" s="47" t="s">
        <v>886</v>
      </c>
    </row>
    <row r="63" spans="1:3" ht="21" customHeight="1">
      <c r="A63" s="45">
        <v>10427</v>
      </c>
      <c r="B63" s="46" t="s">
        <v>881</v>
      </c>
      <c r="C63" s="47" t="s">
        <v>888</v>
      </c>
    </row>
    <row r="64" spans="1:3" ht="21" customHeight="1">
      <c r="A64" s="45">
        <v>10428</v>
      </c>
      <c r="B64" s="46" t="s">
        <v>1731</v>
      </c>
      <c r="C64" s="47" t="s">
        <v>1842</v>
      </c>
    </row>
    <row r="65" spans="1:3" ht="21" customHeight="1">
      <c r="A65" s="45">
        <v>10429</v>
      </c>
      <c r="B65" s="46" t="s">
        <v>1732</v>
      </c>
      <c r="C65" s="47" t="s">
        <v>1843</v>
      </c>
    </row>
    <row r="66" spans="1:3" ht="21" customHeight="1">
      <c r="A66" s="45">
        <v>10430</v>
      </c>
      <c r="B66" s="46" t="s">
        <v>884</v>
      </c>
      <c r="C66" s="47" t="s">
        <v>889</v>
      </c>
    </row>
    <row r="67" spans="1:3" ht="21" customHeight="1">
      <c r="A67" s="45">
        <v>10431</v>
      </c>
      <c r="B67" s="46" t="s">
        <v>375</v>
      </c>
      <c r="C67" s="47" t="s">
        <v>1844</v>
      </c>
    </row>
    <row r="68" spans="1:3" ht="21" customHeight="1">
      <c r="A68" s="45">
        <v>10432</v>
      </c>
      <c r="B68" s="46" t="s">
        <v>887</v>
      </c>
      <c r="C68" s="47" t="s">
        <v>1845</v>
      </c>
    </row>
    <row r="69" spans="1:3" ht="21" customHeight="1">
      <c r="A69" s="45">
        <v>10433</v>
      </c>
      <c r="B69" s="46" t="s">
        <v>382</v>
      </c>
      <c r="C69" s="47" t="s">
        <v>1846</v>
      </c>
    </row>
    <row r="70" spans="1:3" ht="21" customHeight="1">
      <c r="A70" s="45">
        <v>10434</v>
      </c>
      <c r="B70" s="46" t="s">
        <v>890</v>
      </c>
      <c r="C70" s="47" t="s">
        <v>1847</v>
      </c>
    </row>
    <row r="71" spans="1:3" ht="21" customHeight="1">
      <c r="A71" s="45">
        <v>10435</v>
      </c>
      <c r="B71" s="46" t="s">
        <v>1733</v>
      </c>
      <c r="C71" s="47" t="s">
        <v>1848</v>
      </c>
    </row>
    <row r="72" spans="1:3" ht="21" customHeight="1">
      <c r="A72" s="45">
        <v>10500</v>
      </c>
      <c r="B72" s="46" t="s">
        <v>891</v>
      </c>
      <c r="C72" s="47" t="s">
        <v>892</v>
      </c>
    </row>
    <row r="73" spans="1:3" ht="21" customHeight="1">
      <c r="A73" s="45">
        <v>10501</v>
      </c>
      <c r="B73" s="46" t="s">
        <v>893</v>
      </c>
      <c r="C73" s="47" t="s">
        <v>894</v>
      </c>
    </row>
    <row r="74" spans="1:3" ht="21" customHeight="1">
      <c r="A74" s="45">
        <v>10503</v>
      </c>
      <c r="B74" s="46" t="s">
        <v>895</v>
      </c>
      <c r="C74" s="47" t="s">
        <v>896</v>
      </c>
    </row>
    <row r="75" spans="1:3" ht="21" customHeight="1">
      <c r="A75" s="45">
        <v>10504</v>
      </c>
      <c r="B75" s="46" t="s">
        <v>897</v>
      </c>
      <c r="C75" s="47" t="s">
        <v>898</v>
      </c>
    </row>
    <row r="76" spans="1:3" ht="21" customHeight="1">
      <c r="A76" s="45">
        <v>10520</v>
      </c>
      <c r="B76" s="46" t="s">
        <v>899</v>
      </c>
      <c r="C76" s="47" t="s">
        <v>909</v>
      </c>
    </row>
    <row r="77" spans="1:3" ht="21" customHeight="1">
      <c r="A77" s="45">
        <v>10524</v>
      </c>
      <c r="B77" s="46" t="s">
        <v>902</v>
      </c>
      <c r="C77" s="47" t="s">
        <v>911</v>
      </c>
    </row>
    <row r="78" spans="1:3" ht="21" customHeight="1">
      <c r="A78" s="45">
        <v>10540</v>
      </c>
      <c r="B78" s="46" t="s">
        <v>913</v>
      </c>
      <c r="C78" s="47" t="s">
        <v>914</v>
      </c>
    </row>
  </sheetData>
  <sheetProtection/>
  <autoFilter ref="A7:C78"/>
  <printOptions gridLines="1" horizontalCentered="1"/>
  <pageMargins left="0.7086614173228347" right="0.7086614173228347" top="0.7480314960629921" bottom="0.7480314960629921" header="0.31496062992125984" footer="0.31496062992125984"/>
  <pageSetup fitToHeight="100" horizontalDpi="600" verticalDpi="600" orientation="landscape" paperSize="9" scale="70" r:id="rId2"/>
  <headerFooter>
    <oddHeader>&amp;R&amp;P  of  &amp;N</oddHeader>
    <oddFooter>&amp;CPage &amp;P of &amp;N</oddFooter>
  </headerFooter>
  <rowBreaks count="2" manualBreakCount="2">
    <brk id="32" max="2" man="1"/>
    <brk id="5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Trina.Chen</dc:creator>
  <cp:keywords/>
  <dc:description/>
  <cp:lastModifiedBy>s425034</cp:lastModifiedBy>
  <cp:lastPrinted>2013-09-26T01:42:14Z</cp:lastPrinted>
  <dcterms:created xsi:type="dcterms:W3CDTF">2012-04-30T04:05:55Z</dcterms:created>
  <dcterms:modified xsi:type="dcterms:W3CDTF">2013-10-01T11:00:57Z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